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pca.state.mn.us\sdrive\Public\Mroz_Risse_Kristin.KMR\GreenStep Program\GreenStep Cities\Planning\Step 4 &amp; 5\2024\"/>
    </mc:Choice>
  </mc:AlternateContent>
  <xr:revisionPtr revIDLastSave="0" documentId="13_ncr:1_{5F5F19AF-FB79-49C4-846D-1495EF787A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troduction" sheetId="7" r:id="rId1"/>
    <sheet name="Buildings and Lighting" sheetId="1" r:id="rId2"/>
    <sheet name="Transportation" sheetId="2" r:id="rId3"/>
    <sheet name="Land Use" sheetId="3" r:id="rId4"/>
    <sheet name="Environmental Management" sheetId="4" r:id="rId5"/>
    <sheet name="Econ and Comm Dvlpmnt" sheetId="5" r:id="rId6"/>
    <sheet name="Govt. Operations GHG Inventory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6" l="1"/>
  <c r="I27" i="6" l="1"/>
  <c r="H28" i="6"/>
  <c r="I25" i="6"/>
  <c r="H25" i="6"/>
  <c r="I13" i="6"/>
  <c r="I18" i="6"/>
  <c r="I19" i="6"/>
  <c r="I20" i="6"/>
  <c r="I32" i="6"/>
  <c r="I33" i="6"/>
  <c r="H13" i="6"/>
  <c r="H18" i="6"/>
  <c r="H19" i="6"/>
  <c r="H20" i="6"/>
  <c r="H32" i="6"/>
  <c r="H33" i="6"/>
  <c r="K44" i="6" l="1"/>
  <c r="J32" i="6"/>
  <c r="J46" i="6"/>
  <c r="J18" i="6"/>
  <c r="J19" i="6"/>
  <c r="R8" i="6"/>
  <c r="Q8" i="6"/>
  <c r="J28" i="6"/>
  <c r="J25" i="6"/>
  <c r="J20" i="6"/>
  <c r="Q6" i="6"/>
  <c r="J45" i="6"/>
  <c r="J13" i="6"/>
  <c r="R6" i="6"/>
  <c r="J44" i="6"/>
  <c r="I12" i="6"/>
  <c r="I24" i="6"/>
  <c r="K46" i="6"/>
  <c r="H12" i="6"/>
  <c r="K45" i="6"/>
  <c r="H14" i="6"/>
  <c r="H27" i="6"/>
  <c r="J27" i="6" s="1"/>
  <c r="H24" i="6"/>
  <c r="J33" i="6"/>
  <c r="I14" i="6"/>
  <c r="S8" i="6" l="1"/>
  <c r="K43" i="6"/>
  <c r="J43" i="6"/>
  <c r="J14" i="6"/>
  <c r="T8" i="6"/>
  <c r="T6" i="6"/>
  <c r="S6" i="6"/>
  <c r="J24" i="6"/>
  <c r="R7" i="6"/>
  <c r="R5" i="6"/>
  <c r="J12" i="6"/>
  <c r="Q7" i="6"/>
  <c r="Q5" i="6"/>
  <c r="S7" i="6" l="1"/>
  <c r="T7" i="6"/>
  <c r="Q9" i="6"/>
  <c r="T5" i="6"/>
  <c r="R9" i="6"/>
  <c r="S5" i="6"/>
  <c r="S9" i="6" l="1"/>
  <c r="T9" i="6"/>
</calcChain>
</file>

<file path=xl/sharedStrings.xml><?xml version="1.0" encoding="utf-8"?>
<sst xmlns="http://schemas.openxmlformats.org/spreadsheetml/2006/main" count="692" uniqueCount="400">
  <si>
    <t>Land Use</t>
  </si>
  <si>
    <t>Transportation</t>
  </si>
  <si>
    <t>#7 Land Use            OPTIONAL</t>
  </si>
  <si>
    <t>Units</t>
  </si>
  <si>
    <t>Buildings and Lighting</t>
  </si>
  <si>
    <t>Difference between Year 2 and Year 1</t>
  </si>
  <si>
    <t>kBTU per square foot, per year:</t>
  </si>
  <si>
    <t>%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</si>
  <si>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</si>
  <si>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</si>
  <si>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</si>
  <si>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</si>
  <si>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Dollars per acre</t>
  </si>
  <si>
    <t>Ratio of actual energy use to predicted energy use:</t>
  </si>
  <si>
    <t>Actual:Predicted</t>
  </si>
  <si>
    <t>Acres</t>
  </si>
  <si>
    <t>Enter the percent of lighting that uses LEDs for:</t>
  </si>
  <si>
    <t xml:space="preserve">Enter any justification or explanation for variation of metrics: </t>
  </si>
  <si>
    <t>Number of EVs</t>
  </si>
  <si>
    <t>% LEDs</t>
  </si>
  <si>
    <t>Traffic Signals: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</si>
  <si>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</si>
  <si>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</si>
  <si>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</si>
  <si>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</si>
  <si>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</si>
  <si>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</si>
  <si>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Public Buildings</t>
  </si>
  <si>
    <t>#5 Car, Transit, and Bike Options            OPTIONAL</t>
  </si>
  <si>
    <t>Number of stations</t>
  </si>
  <si>
    <t>Shared Services</t>
  </si>
  <si>
    <t>2.2a</t>
  </si>
  <si>
    <t>How many buildings were rated under this program?</t>
  </si>
  <si>
    <t>Yes or No</t>
  </si>
  <si>
    <t>2.2b</t>
  </si>
  <si>
    <t>If second rating program was used, enter its name here:</t>
  </si>
  <si>
    <t xml:space="preserve">  Yes or No</t>
  </si>
  <si>
    <t>2.2c</t>
  </si>
  <si>
    <t>2.2d</t>
  </si>
  <si>
    <t>List any other green energy building programs that were used and how many buildings were rated under each:</t>
  </si>
  <si>
    <t>Municipal green square footage completed last year:</t>
  </si>
  <si>
    <t>Square Feet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</si>
  <si>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</si>
  <si>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</si>
  <si>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</si>
  <si>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</si>
  <si>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t>Vehicle Miles Traveled</t>
  </si>
  <si>
    <t>Identify specific green building frameworks that have been used for private buildings (e.g. LEED, ENERGY STAR®, etc.):</t>
  </si>
  <si>
    <t>Miles/person/day</t>
  </si>
  <si>
    <t>2.6a</t>
  </si>
  <si>
    <t>2.6b</t>
  </si>
  <si>
    <t>2.6c</t>
  </si>
  <si>
    <t>Transportation Mode of Commuters</t>
  </si>
  <si>
    <t>2.6d</t>
  </si>
  <si>
    <t>Percent of new private square footage that was green building certified in the last year:</t>
  </si>
  <si>
    <t>Environmental Management</t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</si>
  <si>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</si>
  <si>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</si>
  <si>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Parkland Quantity and Access</t>
  </si>
  <si>
    <t xml:space="preserve">Acres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</si>
  <si>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</si>
  <si>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</si>
  <si>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</si>
  <si>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</si>
  <si>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</si>
  <si>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</si>
  <si>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</si>
  <si>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</si>
  <si>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</si>
  <si>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</si>
  <si>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</si>
  <si>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t>#10 Drinking Water             OPTIONAL</t>
  </si>
  <si>
    <t>Residential gallons used per person per day</t>
  </si>
  <si>
    <t>Gallons/person/day</t>
  </si>
  <si>
    <t>Gallons/job/day</t>
  </si>
  <si>
    <t>Gallons/year</t>
  </si>
  <si>
    <t>10.3a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</si>
  <si>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</si>
  <si>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</si>
  <si>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</si>
  <si>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</si>
  <si>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</si>
  <si>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</si>
  <si>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</si>
  <si>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</si>
  <si>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>Economic and Community Development</t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</si>
  <si>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</si>
  <si>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</si>
  <si>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t>MMBtu/million gallons</t>
  </si>
  <si>
    <t>$/Million gallons</t>
  </si>
  <si>
    <t>I&amp;I:total volume</t>
  </si>
  <si>
    <t>Number of sites</t>
  </si>
  <si>
    <t xml:space="preserve">#12 Surface Water        OPTIONAL </t>
  </si>
  <si>
    <t>Percent of lake, river, and wetland shoreline with at least 50' vegetation buffer</t>
  </si>
  <si>
    <t>kW</t>
  </si>
  <si>
    <t>MWhr/year</t>
  </si>
  <si>
    <t>Number of entities</t>
  </si>
  <si>
    <t>#15 Local Food                     OPTIONAL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</si>
  <si>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</si>
  <si>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</si>
  <si>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</si>
  <si>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</si>
  <si>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</si>
  <si>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</si>
  <si>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</si>
  <si>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</si>
  <si>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</si>
  <si>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 xml:space="preserve">  Employment</t>
  </si>
  <si>
    <t xml:space="preserve">  Income</t>
  </si>
  <si>
    <t>Poverty</t>
  </si>
  <si>
    <t>Tons per year</t>
  </si>
  <si>
    <t>13.6a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</si>
  <si>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</si>
  <si>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</si>
  <si>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</si>
  <si>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</si>
  <si>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</si>
  <si>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</si>
  <si>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</si>
  <si>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</si>
  <si>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</si>
  <si>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</si>
  <si>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</si>
  <si>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r>
      <t xml:space="preserve">Annual energy used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</si>
  <si>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Previous Year Values (edit)</t>
  </si>
  <si>
    <t>Current Year Values (edit)</t>
  </si>
  <si>
    <t>Annual Change</t>
  </si>
  <si>
    <t>Electricity consumption for all buildings</t>
  </si>
  <si>
    <t>MWh/Year</t>
  </si>
  <si>
    <t>Natural gas consumption for all buildings</t>
  </si>
  <si>
    <t>Therms/Year</t>
  </si>
  <si>
    <t>Electricity consumption for streetlights and traffic signals</t>
  </si>
  <si>
    <t>kWh/Year</t>
  </si>
  <si>
    <t>Gallons of diesel consumed</t>
  </si>
  <si>
    <t>Gallons/Year</t>
  </si>
  <si>
    <t>Gallons of gasoline consumed</t>
  </si>
  <si>
    <t>Gallons of e85 consumed</t>
  </si>
  <si>
    <t>Annual electricity used to treat and distribute water</t>
  </si>
  <si>
    <t>Annual Natural gas used to treat and distribute water</t>
  </si>
  <si>
    <t>Annual electricity used to treat wastewater</t>
  </si>
  <si>
    <t>Annual natural gas used to treat wastewater</t>
  </si>
  <si>
    <t>Electric Utility</t>
  </si>
  <si>
    <t>Past Years (Hidden)</t>
  </si>
  <si>
    <t>Utility Emission Factor</t>
  </si>
  <si>
    <t>Water and Wastewater</t>
  </si>
  <si>
    <t>SMMPA</t>
  </si>
  <si>
    <t>Hutchinson</t>
  </si>
  <si>
    <t>Tons CO2/MWh</t>
  </si>
  <si>
    <t>Great River Energy (GRE)</t>
  </si>
  <si>
    <t>Other</t>
  </si>
  <si>
    <t>egrid</t>
  </si>
  <si>
    <t>Xcel Energy</t>
  </si>
  <si>
    <t>Otter Tail Power</t>
  </si>
  <si>
    <t>Waste</t>
  </si>
  <si>
    <t>Table 1: Greenhouse Gas Emission Sources</t>
  </si>
  <si>
    <t>Unit</t>
  </si>
  <si>
    <t>Data Source</t>
  </si>
  <si>
    <t>GHG Per kBtu (tonnes)</t>
  </si>
  <si>
    <t>Energy::GHG Compared to Electricity</t>
  </si>
  <si>
    <t>Electricity (NSP MN 2015)</t>
  </si>
  <si>
    <t>1 kWh</t>
  </si>
  <si>
    <t xml:space="preserve">     0.000120 </t>
  </si>
  <si>
    <t>Natural gas</t>
  </si>
  <si>
    <t>Therms</t>
  </si>
  <si>
    <t xml:space="preserve">     0.000055 </t>
  </si>
  <si>
    <t>E-10 gasoline</t>
  </si>
  <si>
    <t>US gallon</t>
  </si>
  <si>
    <t xml:space="preserve">     0.000074 </t>
  </si>
  <si>
    <t>B-5 diesel</t>
  </si>
  <si>
    <t xml:space="preserve">     0.000083 </t>
  </si>
  <si>
    <t xml:space="preserve">Gasoline </t>
  </si>
  <si>
    <t>Diesel</t>
  </si>
  <si>
    <t>E-85</t>
  </si>
  <si>
    <t xml:space="preserve">     0.000078 </t>
  </si>
  <si>
    <t>Ethanol</t>
  </si>
  <si>
    <t xml:space="preserve">     0.000080 </t>
  </si>
  <si>
    <t>Aviation fuel</t>
  </si>
  <si>
    <t xml:space="preserve">     0.000070 </t>
  </si>
  <si>
    <t>Data source:</t>
  </si>
  <si>
    <t>Minnesota Public Building Enhanced Energy Efficiency Program (PBEEEP)</t>
  </si>
  <si>
    <t xml:space="preserve">The State of Minnesota requires gasoline and diesel fuels sold in the state be oxygenated by 10% and 5% ethanol respectively. </t>
  </si>
  <si>
    <t>"Fuel Economy Impact Analysis of RFG". US Environmental Protection Agency. 2007-08-14. http://www.epa.gov/oms/rfgecon.htm.</t>
  </si>
  <si>
    <t>GHG / unit (tonnes)</t>
  </si>
  <si>
    <t>kBtu / unit</t>
  </si>
  <si>
    <t>Summary Table</t>
  </si>
  <si>
    <t>Year 1</t>
  </si>
  <si>
    <t>Year 2</t>
  </si>
  <si>
    <t>Difference</t>
  </si>
  <si>
    <t>Tons CO2</t>
  </si>
  <si>
    <t>Tons CO3</t>
  </si>
  <si>
    <t>Percent Change</t>
  </si>
  <si>
    <t>Solid Waste</t>
  </si>
  <si>
    <t>GHG emission rates (tonnes/ton MSW processed</t>
  </si>
  <si>
    <t>Landfill</t>
  </si>
  <si>
    <t>Incinerator (HERC 2015)</t>
  </si>
  <si>
    <t>Program</t>
  </si>
  <si>
    <t>Number of buildings</t>
  </si>
  <si>
    <t xml:space="preserve">Genus </t>
  </si>
  <si>
    <t>Electricity</t>
  </si>
  <si>
    <t>Natural Gas</t>
  </si>
  <si>
    <t>Liquid Fuel</t>
  </si>
  <si>
    <t>Previous Year</t>
  </si>
  <si>
    <t>Current Year</t>
  </si>
  <si>
    <t>Emissions</t>
  </si>
  <si>
    <t xml:space="preserve">This table provides a summary of emissions by end use, and show changes over time. The graphs below provide a visual breakdown of emissions. </t>
  </si>
  <si>
    <t>Previous Year Values (CO2)</t>
  </si>
  <si>
    <t>Current Year Values (CO2)</t>
  </si>
  <si>
    <t>Social vulnerability</t>
  </si>
  <si>
    <t>Street lights owned by the city &amp; utility</t>
  </si>
  <si>
    <t>7.4b</t>
  </si>
  <si>
    <t>7.4a</t>
  </si>
  <si>
    <t xml:space="preserve">Location affordability index number: housing </t>
  </si>
  <si>
    <t>10.3b</t>
  </si>
  <si>
    <t>12.2a</t>
  </si>
  <si>
    <t>12.2b</t>
  </si>
  <si>
    <t>Number of monitors</t>
  </si>
  <si>
    <t>Livability Score</t>
  </si>
  <si>
    <t xml:space="preserve">#4 Infrastructure for Walking and Biking   OPTIONAL      </t>
  </si>
  <si>
    <t xml:space="preserve">Percent of housing within 1/2 mile (a 10 minute walk) of parkland: </t>
  </si>
  <si>
    <t>Guidance Document</t>
  </si>
  <si>
    <t>B3</t>
  </si>
  <si>
    <t xml:space="preserve">Green Building Framework </t>
  </si>
  <si>
    <t xml:space="preserve">LEED </t>
  </si>
  <si>
    <t xml:space="preserve">Guidance Document </t>
  </si>
  <si>
    <t>Walk Score</t>
  </si>
  <si>
    <t>Alternative Fueling Stations</t>
  </si>
  <si>
    <t>Number of public alternative fueling stations (e.g. e85, CNG):</t>
  </si>
  <si>
    <t xml:space="preserve">#6 Transportation Modes &amp; Miles </t>
  </si>
  <si>
    <t>Location affordability index number</t>
  </si>
  <si>
    <t>Trust for Public Land Parkserve</t>
  </si>
  <si>
    <t xml:space="preserve">Met Council </t>
  </si>
  <si>
    <t>Good clarity readings</t>
  </si>
  <si>
    <t>Impaired waters</t>
  </si>
  <si>
    <t>Percent of residential solid waste recycled</t>
  </si>
  <si>
    <t>Percent of residential solid waste composted</t>
  </si>
  <si>
    <t>Guidane Document</t>
  </si>
  <si>
    <t>Use the number in the next tab</t>
  </si>
  <si>
    <t>Social vulnerability index</t>
  </si>
  <si>
    <t>Livability score</t>
  </si>
  <si>
    <r>
      <t>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</si>
  <si>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A.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</si>
  <si>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B.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</si>
  <si>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C.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</si>
  <si>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D.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</si>
  <si>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E.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</si>
  <si>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F.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</si>
  <si>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G.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</si>
  <si>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H.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</si>
  <si>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I.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</si>
  <si>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J.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</si>
  <si>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K.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</si>
  <si>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L.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</si>
  <si>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M.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</si>
  <si>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t>8.6a</t>
  </si>
  <si>
    <t>Trees Likely to Thrive in Minnesota's Changing Climate</t>
  </si>
  <si>
    <t>Percent of 8.6 trees that are "likely to thrive"</t>
  </si>
  <si>
    <r>
      <t xml:space="preserve">Climate Adaptation Stormwater Score </t>
    </r>
    <r>
      <rPr>
        <sz val="11"/>
        <color rgb="FF000000"/>
        <rFont val="Arial"/>
        <family val="2"/>
      </rPr>
      <t>[collected with 9.1]</t>
    </r>
  </si>
  <si>
    <t xml:space="preserve">Civic Participation/ Civic Capital </t>
  </si>
  <si>
    <t>Civic Index</t>
  </si>
  <si>
    <t>14.2a</t>
  </si>
  <si>
    <t>Acres of new development on previously developed land</t>
  </si>
  <si>
    <t>New affordable housing units added as a percent of all new housing units</t>
  </si>
  <si>
    <t>Assessment number from the GreenStep Municipal Stormwater Management Assessment</t>
  </si>
  <si>
    <t xml:space="preserve">This is a WORKSHEET only. </t>
  </si>
  <si>
    <t xml:space="preserve">Tips to keep in mind: </t>
  </si>
  <si>
    <t xml:space="preserve">To be considered for Step 4 or 5, please complete the following metric information into the Step 4/5 Metric Reporting Tool that was emailed to the GreenStep Coordinator. </t>
  </si>
  <si>
    <t xml:space="preserve">•  Use the "Notes" column to keep notes for next year </t>
  </si>
  <si>
    <t xml:space="preserve">•  There is no need to send us your worksheet - take all the notes you need!  </t>
  </si>
  <si>
    <t xml:space="preserve">•  Use the "justification" box for notes that you want to share with us. Include the metric number/letter and explain if you are using a different unit, calculation, etc.  </t>
  </si>
  <si>
    <t xml:space="preserve">•  Need to change a metric that was reported in a previous year? No problem! Just leave a note in the justification box for us. </t>
  </si>
  <si>
    <t>NOTES</t>
  </si>
  <si>
    <t>Guidance</t>
  </si>
  <si>
    <t>Steps 4 &amp; 5 Metrics Worksheet</t>
  </si>
  <si>
    <r>
      <t xml:space="preserve">The green boxes indicate metrics that are </t>
    </r>
    <r>
      <rPr>
        <b/>
        <sz val="11"/>
        <color rgb="FF000000"/>
        <rFont val="Calibri"/>
        <family val="2"/>
      </rPr>
      <t>eligible for Step 5</t>
    </r>
    <r>
      <rPr>
        <sz val="11"/>
        <color rgb="FF000000"/>
        <rFont val="Calibri"/>
        <family val="2"/>
      </rPr>
      <t xml:space="preserve"> recognition if a city shows improvement between year 1 and year 2. Category A, B, and C communities should improve upon 3 elegible metrics. </t>
    </r>
  </si>
  <si>
    <r>
      <rPr>
        <b/>
        <sz val="11"/>
        <color rgb="FF000000"/>
        <rFont val="Calibri"/>
        <family val="2"/>
      </rPr>
      <t>CORE metrics</t>
    </r>
    <r>
      <rPr>
        <sz val="11"/>
        <color rgb="FF000000"/>
        <rFont val="Calibri"/>
        <family val="2"/>
      </rPr>
      <t xml:space="preserve"> are identified in yellow. All metrics listed under a CORE section should be reported by all Step 4 &amp; 5 communities, regardless of Category. </t>
    </r>
  </si>
  <si>
    <t xml:space="preserve">•  Include notes such as who you talked to to gather data, any calculations used, etc. </t>
  </si>
  <si>
    <t>4.3a</t>
  </si>
  <si>
    <t>4.3b</t>
  </si>
  <si>
    <t>4.3c</t>
  </si>
  <si>
    <t>Transit Score for your city or downtown</t>
  </si>
  <si>
    <t>Bike Score for your city or downtown</t>
  </si>
  <si>
    <t>Transit score</t>
  </si>
  <si>
    <t>Bike score</t>
  </si>
  <si>
    <t xml:space="preserve">Percent who "drove alone": </t>
  </si>
  <si>
    <t>Percent using a "carpool":</t>
  </si>
  <si>
    <t>Percent using "public transportation":</t>
  </si>
  <si>
    <t>Percent who "walk":</t>
  </si>
  <si>
    <t>6.8a</t>
  </si>
  <si>
    <t>Percent who "worked at home":</t>
  </si>
  <si>
    <t>falling, stable, or rising</t>
  </si>
  <si>
    <t>Percent "bicycling"</t>
  </si>
  <si>
    <t>Annual natural gas used to treat and distribute water</t>
  </si>
  <si>
    <t>Census Data</t>
  </si>
  <si>
    <t>Residential solid waste (select dataset: "waste by type")</t>
  </si>
  <si>
    <t>Residential solid waste (select normalization "per capita/day")</t>
  </si>
  <si>
    <t>Residential solid waste (select normalization "per job/day")</t>
  </si>
  <si>
    <t>BPA 17.2 (under implementation tools)</t>
  </si>
  <si>
    <t>Residential water use (select dataset "water by sector" and normalization to "per capita/day")</t>
  </si>
  <si>
    <t>Residential water use (select dataset "water by sector" and normalization to "per job/day")</t>
  </si>
  <si>
    <t>CO2e guidance document</t>
  </si>
  <si>
    <t>Private green square footage completed last year</t>
  </si>
  <si>
    <t>CORE</t>
  </si>
  <si>
    <t>See all Step 4&amp;5 Guidance</t>
  </si>
  <si>
    <t xml:space="preserve">How to use Step 4 &amp; 5 metrics: </t>
  </si>
  <si>
    <t xml:space="preserve">•  Use the Climate Metric Tracker which integrates Step 4 &amp; 5 metrics and other goals into a long-term tracking tool  </t>
  </si>
  <si>
    <t>See the Data Collection Process Guide</t>
  </si>
  <si>
    <t xml:space="preserve">•  Ask GreenStep staff for your data evaluation and see which Step 5-eligible metrics you improved in. </t>
  </si>
  <si>
    <t xml:space="preserve">• Share 21 of the key metrics with your commissions, council, and other staff using the Step 4 &amp; 5 Metric Dashboard. </t>
  </si>
  <si>
    <t>See the Climate Metric Tracker</t>
  </si>
  <si>
    <t xml:space="preserve">See the Steps 4&amp;5 Metric Dashboard </t>
  </si>
  <si>
    <t>See the Volunteer &amp; Neighboring Communities Guidance</t>
  </si>
  <si>
    <t xml:space="preserve">•  Conisder if there are metrics that volunteers can help gather OR if there are metrics that can be combined with neighboring communities to reduce work load. </t>
  </si>
  <si>
    <t>Net Tax Capacity</t>
  </si>
  <si>
    <t>Non-residential gallons used per job per day</t>
  </si>
  <si>
    <r>
      <t xml:space="preserve">Annual energy operating cost in dollars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</si>
  <si>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Location affordability index number: housing + transportation (H&amp;T)</t>
  </si>
  <si>
    <t>ENERGY STAR</t>
  </si>
  <si>
    <t>See note about reporting metrics 17.1-17.4 in the guidance document</t>
  </si>
  <si>
    <t xml:space="preserve">Updated: </t>
  </si>
  <si>
    <r>
      <rPr>
        <b/>
        <sz val="11"/>
        <color rgb="FF000000"/>
        <rFont val="Calibri"/>
        <family val="2"/>
      </rPr>
      <t xml:space="preserve">Optional metrics </t>
    </r>
    <r>
      <rPr>
        <sz val="11"/>
        <color rgb="FF000000"/>
        <rFont val="Calibri"/>
        <family val="2"/>
      </rPr>
      <t xml:space="preserve">are not considered core and communities may choose to include information under these sections. Category A cities include 5 optional metrics of choice; Category B include 3; Category C do not need to include any additional metrics. However, feel welcome to add any metric information you would like! </t>
    </r>
  </si>
  <si>
    <t>LMC Property Tax Reports</t>
  </si>
  <si>
    <t>iTree Landscape</t>
  </si>
  <si>
    <t xml:space="preserve">Number of public electric vehicle charging station ports: </t>
  </si>
  <si>
    <t>Number of ports</t>
  </si>
  <si>
    <t>Minutes</t>
  </si>
  <si>
    <t>11.5a</t>
  </si>
  <si>
    <t>11.5b</t>
  </si>
  <si>
    <t>11.5c</t>
  </si>
  <si>
    <t>Ratio of Inflow and Infiltration volume to total volume entering the wastewater collection system OR</t>
  </si>
  <si>
    <t>Peaking Factor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</si>
  <si>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</si>
  <si>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</si>
  <si>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t>Average miles per gallon for gasoline fleet</t>
  </si>
  <si>
    <t>Miles per gallon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</si>
  <si>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</si>
  <si>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>Average miles per gallon for diesel fleet</t>
  </si>
  <si>
    <r>
      <t xml:space="preserve">NOTE: If you can only report </t>
    </r>
    <r>
      <rPr>
        <b/>
        <sz val="11"/>
        <color rgb="FF000000"/>
        <rFont val="Arial"/>
        <family val="2"/>
      </rPr>
      <t>hours operated</t>
    </r>
    <r>
      <rPr>
        <sz val="11"/>
        <color rgb="FF000000"/>
        <rFont val="Arial"/>
        <family val="2"/>
      </rPr>
      <t xml:space="preserve">, leave these blank and report it in the justification box below. </t>
    </r>
  </si>
  <si>
    <t>Peaking factor for total wastewater collection system OR</t>
  </si>
  <si>
    <t>Percent of total sanitary sewer pipe and manholes that were been lined or replaced in the previous year</t>
  </si>
  <si>
    <t xml:space="preserve">Updates for 2024: </t>
  </si>
  <si>
    <t>Nov. 2023</t>
  </si>
  <si>
    <t>Broadband availability at 100 Mbps download/ 20 Mbps upload</t>
  </si>
  <si>
    <t>Percent</t>
  </si>
  <si>
    <r>
      <t>·</t>
    </r>
    <r>
      <rPr>
        <sz val="7"/>
        <rFont val="Calibri"/>
        <family val="2"/>
        <scheme val="minor"/>
      </rPr>
      <t xml:space="preserve">        </t>
    </r>
    <r>
      <rPr>
        <b/>
        <sz val="11"/>
        <rFont val="Calibri"/>
        <family val="2"/>
        <scheme val="minor"/>
      </rPr>
      <t xml:space="preserve">5.5 - </t>
    </r>
    <r>
      <rPr>
        <sz val="11"/>
        <rFont val="Calibri"/>
        <family val="2"/>
        <scheme val="minor"/>
      </rPr>
      <t>replaced teleservice businesses metric with broadband access metric</t>
    </r>
  </si>
  <si>
    <r>
      <t>o</t>
    </r>
    <r>
      <rPr>
        <sz val="7"/>
        <rFont val="Calibri"/>
        <family val="2"/>
        <scheme val="minor"/>
      </rPr>
      <t xml:space="preserve">   </t>
    </r>
    <r>
      <rPr>
        <sz val="11"/>
        <rFont val="Calibri"/>
        <family val="2"/>
        <scheme val="minor"/>
      </rPr>
      <t>Broadband availability at 100 Mbps download/ 20 Mbps upload</t>
    </r>
  </si>
  <si>
    <t>City or Tribal Govt. Operations GHG Assessment</t>
  </si>
  <si>
    <t xml:space="preserve">Using information provided in the previous sheets, the GHG assessment sheet automatically calculates emissions for city/ttribal operations. Simply select your electric utility from the dropdown menu in cell E5. </t>
  </si>
  <si>
    <t xml:space="preserve">Government Fleet    </t>
  </si>
  <si>
    <t>Govt. operations landfilled each year</t>
  </si>
  <si>
    <t>Govt. operations incinerated each year</t>
  </si>
  <si>
    <t xml:space="preserve">Govt. Fleet    </t>
  </si>
  <si>
    <t>Total Govt. Operations</t>
  </si>
  <si>
    <r>
      <t xml:space="preserve">The blue boxes indicate metrics that are used to calculate your </t>
    </r>
    <r>
      <rPr>
        <b/>
        <sz val="11"/>
        <color rgb="FF000000"/>
        <rFont val="Calibri"/>
        <family val="2"/>
      </rPr>
      <t>government operations greenhouse gas</t>
    </r>
    <r>
      <rPr>
        <sz val="11"/>
        <color rgb="FF000000"/>
        <rFont val="Calibri"/>
        <family val="2"/>
      </rPr>
      <t xml:space="preserve"> inventory. Data entered into these boxes are automatically filled in the last tab of this workbook. The "Total City Operations" number is used for metric 17.5. </t>
    </r>
  </si>
  <si>
    <t>See CO2e City or Tribal Government Operations Guidance</t>
  </si>
  <si>
    <r>
      <t xml:space="preserve">#3 Government Fleets            </t>
    </r>
    <r>
      <rPr>
        <b/>
        <sz val="14"/>
        <color rgb="FFFFC000"/>
        <rFont val="Arial"/>
        <family val="2"/>
      </rPr>
      <t>CORE</t>
    </r>
  </si>
  <si>
    <t xml:space="preserve">Does your community have a bike sharing service? Enter yes or no: </t>
  </si>
  <si>
    <t>Does your community enable car or ride-sharing services? Enter yes or no:</t>
  </si>
  <si>
    <t xml:space="preserve">Is the community served by weekday transit? Enter yes or no: </t>
  </si>
  <si>
    <t xml:space="preserve">Does the community have structured transit routes? Enter yes or no: </t>
  </si>
  <si>
    <t>CORE for Category A &amp; B Commnities; OPTIONAL for Category C Communities</t>
  </si>
  <si>
    <t xml:space="preserve">All users: Vehicle miles traveled per person, per day: </t>
  </si>
  <si>
    <t>Government employees in single occupancy vehicles: Vehicle miles traveled per person, per day - round trip:</t>
  </si>
  <si>
    <t>All users: mean travel time to work (one-way)</t>
  </si>
  <si>
    <t>Percent of city or tribal government employees commuting fewer than 20 minutes:</t>
  </si>
  <si>
    <t>Percent of total city or reservation acres in open space:</t>
  </si>
  <si>
    <t>Annual government operations gallons: summer (June-October)</t>
  </si>
  <si>
    <t>Annual government operations gallons: non-summer (November-May)</t>
  </si>
  <si>
    <r>
      <t xml:space="preserve">#1 City or Tribal Buildings and Lighting            </t>
    </r>
    <r>
      <rPr>
        <b/>
        <sz val="14"/>
        <color rgb="FFFFC000"/>
        <rFont val="Arial"/>
        <family val="2"/>
      </rPr>
      <t xml:space="preserve">CORE </t>
    </r>
  </si>
  <si>
    <t>For City or Tribal buildings, use B3 or a similar benchmarking tool to:</t>
  </si>
  <si>
    <t xml:space="preserve">In consideration of city/tribal nation vehicles: </t>
  </si>
  <si>
    <r>
      <t xml:space="preserve">#9 Stormwater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</si>
  <si>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#11 Wastewater </t>
  </si>
  <si>
    <t>Residential gallons of wastewater produced per person per day</t>
  </si>
  <si>
    <t>Non-residential gallons of wastewater produced per job, per day</t>
  </si>
  <si>
    <t xml:space="preserve">Number of community volunteer lake/river monitors </t>
  </si>
  <si>
    <r>
      <t xml:space="preserve">One community-defined metric or index number concerning surface water </t>
    </r>
    <r>
      <rPr>
        <i/>
        <sz val="11"/>
        <color rgb="FF000000"/>
        <rFont val="Arial"/>
        <family val="2"/>
      </rPr>
      <t>(ex. % impaired waters, or other)</t>
    </r>
  </si>
  <si>
    <t>Residential solid waste generated per resident, per day:</t>
  </si>
  <si>
    <t>Government operations solid waste generated per year</t>
  </si>
  <si>
    <t>Government operations construction &amp; demolition waste per year</t>
  </si>
  <si>
    <t>What percent of government operations construction and demolition waste is reused?</t>
  </si>
  <si>
    <t>Government operations landfilled each year</t>
  </si>
  <si>
    <t>Government operations incinerated each year</t>
  </si>
  <si>
    <t>Number of government-owned and private renewable energy generation sites</t>
  </si>
  <si>
    <t>Generation capacity of government-owned and private renewable energy sites</t>
  </si>
  <si>
    <t>Storage and off-grid capacity of renewable energy, generated by government-owned and private renewable energy sites</t>
  </si>
  <si>
    <t>Annual renewable energy purchases for local/tribal government operations</t>
  </si>
  <si>
    <t xml:space="preserve">Number of non-government entities participating in renewable energy purchasing/green power programs </t>
  </si>
  <si>
    <t xml:space="preserve">Annual production at local/tribal government-owned renewable energy generation sites </t>
  </si>
  <si>
    <t>Percent of total local/tribal government operations energy use that is generated and purchased renewable energy</t>
  </si>
  <si>
    <t>Percent of total local/tribal government operations energy use that is purchased from a community solar garden</t>
  </si>
  <si>
    <t>Total community-wide GHG emissions</t>
  </si>
  <si>
    <t>Total city/tribal government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</si>
  <si>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</t>
    </r>
    <r>
      <rPr>
        <sz val="11"/>
        <color theme="7"/>
        <rFont val="Calibri"/>
        <family val="2"/>
      </rPr>
      <t xml:space="preserve"> </t>
    </r>
    <r>
      <rPr>
        <b/>
        <sz val="11"/>
        <color theme="7"/>
        <rFont val="Calibri"/>
        <family val="2"/>
      </rPr>
      <t>OPTIONAL:</t>
    </r>
    <r>
      <rPr>
        <sz val="11"/>
        <color theme="7"/>
        <rFont val="Calibri"/>
        <family val="2"/>
      </rPr>
      <t xml:space="preserve"> </t>
    </r>
    <r>
      <rPr>
        <sz val="12"/>
        <color rgb="FFFFFFFF"/>
        <rFont val="Calibri"/>
        <family val="2"/>
      </rPr>
      <t>If there are additional metrics your community would like to track, feel free to do so here.  The following are some examples of areas that your metrics could address.</t>
    </r>
  </si>
  <si>
    <t>City/tribal government buildings and property:</t>
  </si>
  <si>
    <t>Number of city/tribal government-owned green certified buildings:</t>
  </si>
  <si>
    <t>Identify specific green building frameworks that have been used for city/tribal government-owned buildings (e.g. LEED, ENERGY STAR®, etc.):</t>
  </si>
  <si>
    <t>Percent of new city//tribal government-owned  square footage that was green building certified in the last year:</t>
  </si>
  <si>
    <r>
      <t xml:space="preserve">Number of city/tribal government-owned/leased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 fleet </t>
    </r>
  </si>
  <si>
    <t>Percent of land within commercial or mixed zoning districts built with a FAR at/above 1.0</t>
  </si>
  <si>
    <t xml:space="preserve">Percent of water bodies in the community showing at least good clarity readings 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</si>
</sst>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[$$-409]#,##0.00"/>
    <numFmt numFmtId="167" formatCode="&quot;$&quot;#,##0.00"/>
    <numFmt numFmtId="168" formatCode="0.000"/>
    <numFmt numFmtId="169" formatCode="0.000000"/>
  </numFmts>
  <fonts count="53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C000"/>
      <name val="Arial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sz val="22"/>
      <color rgb="FF000000"/>
      <name val="Calibri"/>
      <family val="2"/>
    </font>
    <font>
      <b/>
      <i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Arial"/>
      <family val="2"/>
    </font>
    <font>
      <sz val="12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  <font>
      <u/>
      <sz val="11"/>
      <color theme="0"/>
      <name val="Calibri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sz val="14"/>
      <color rgb="FFFFC000"/>
      <name val="Calibri"/>
      <family val="2"/>
    </font>
    <font>
      <sz val="11"/>
      <color theme="7"/>
      <name val="Calibri"/>
      <family val="2"/>
    </font>
    <font>
      <b/>
      <sz val="11"/>
      <color theme="7"/>
      <name val="Calibri"/>
      <family val="2"/>
    </font>
    <font>
      <b/>
      <sz val="9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rgb="FF000000"/>
      <name val="Calibri"/>
      <family val="2"/>
    </font>
    <font>
      <b/>
      <sz val="18"/>
      <color theme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5397"/>
      </patternFill>
    </fill>
    <fill>
      <patternFill patternType="solid">
        <fgColor theme="0"/>
        <bgColor rgb="FFFFFFFF"/>
      </patternFill>
    </fill>
    <fill>
      <patternFill patternType="solid">
        <fgColor rgb="FF005397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D8D8D8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5397"/>
      </left>
      <right/>
      <top style="thin">
        <color rgb="FF005397"/>
      </top>
      <bottom/>
      <diagonal/>
    </border>
    <border>
      <left/>
      <right/>
      <top style="thin">
        <color rgb="FF005397"/>
      </top>
      <bottom/>
      <diagonal/>
    </border>
    <border>
      <left/>
      <right style="thin">
        <color rgb="FF005397"/>
      </right>
      <top style="thin">
        <color rgb="FF005397"/>
      </top>
      <bottom/>
      <diagonal/>
    </border>
    <border>
      <left style="thin">
        <color rgb="FF005397"/>
      </left>
      <right/>
      <top/>
      <bottom/>
      <diagonal/>
    </border>
    <border>
      <left/>
      <right style="thin">
        <color rgb="FF005397"/>
      </right>
      <top/>
      <bottom/>
      <diagonal/>
    </border>
    <border>
      <left style="thin">
        <color rgb="FF005397"/>
      </left>
      <right/>
      <top/>
      <bottom style="thin">
        <color rgb="FF005397"/>
      </bottom>
      <diagonal/>
    </border>
    <border>
      <left/>
      <right/>
      <top/>
      <bottom style="thin">
        <color rgb="FF005397"/>
      </bottom>
      <diagonal/>
    </border>
    <border>
      <left/>
      <right style="thin">
        <color rgb="FF005397"/>
      </right>
      <top/>
      <bottom style="thin">
        <color rgb="FF005397"/>
      </bottom>
      <diagonal/>
    </border>
    <border>
      <left/>
      <right style="thin">
        <color theme="9"/>
      </right>
      <top/>
      <bottom/>
      <diagonal/>
    </border>
    <border>
      <left style="thin">
        <color rgb="FF000000"/>
      </left>
      <right style="thin">
        <color theme="9"/>
      </right>
      <top/>
      <bottom/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48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8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9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/>
    </xf>
    <xf numFmtId="3" fontId="20" fillId="9" borderId="17" xfId="1" applyNumberFormat="1" applyFont="1" applyFill="1" applyBorder="1" applyAlignment="1" applyProtection="1">
      <alignment horizontal="center" vertical="center"/>
      <protection locked="0"/>
    </xf>
    <xf numFmtId="3" fontId="20" fillId="9" borderId="19" xfId="1" applyNumberFormat="1" applyFont="1" applyFill="1" applyBorder="1" applyAlignment="1" applyProtection="1">
      <alignment horizontal="center" vertical="center"/>
      <protection locked="0"/>
    </xf>
    <xf numFmtId="0" fontId="21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2" fillId="0" borderId="0" xfId="0" applyFont="1"/>
    <xf numFmtId="0" fontId="24" fillId="0" borderId="0" xfId="0" applyFont="1" applyAlignment="1"/>
    <xf numFmtId="0" fontId="8" fillId="6" borderId="2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/>
    </xf>
    <xf numFmtId="10" fontId="9" fillId="7" borderId="5" xfId="0" applyNumberFormat="1" applyFont="1" applyFill="1" applyBorder="1" applyAlignment="1">
      <alignment horizontal="center" vertical="center"/>
    </xf>
    <xf numFmtId="10" fontId="9" fillId="8" borderId="4" xfId="0" applyNumberFormat="1" applyFont="1" applyFill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0" fontId="1" fillId="8" borderId="2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0" fontId="9" fillId="8" borderId="12" xfId="0" applyNumberFormat="1" applyFont="1" applyFill="1" applyBorder="1" applyAlignment="1">
      <alignment horizontal="center" vertical="center"/>
    </xf>
    <xf numFmtId="10" fontId="1" fillId="7" borderId="6" xfId="0" applyNumberFormat="1" applyFont="1" applyFill="1" applyBorder="1" applyAlignment="1">
      <alignment horizontal="center" vertical="center"/>
    </xf>
    <xf numFmtId="10" fontId="8" fillId="7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7" fontId="1" fillId="7" borderId="5" xfId="0" applyNumberFormat="1" applyFont="1" applyFill="1" applyBorder="1" applyAlignment="1">
      <alignment horizontal="center" vertical="center"/>
    </xf>
    <xf numFmtId="167" fontId="1" fillId="8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" fillId="10" borderId="1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11" borderId="0" xfId="0" applyFont="1" applyFill="1" applyAlignment="1"/>
    <xf numFmtId="0" fontId="1" fillId="1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10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1" fontId="0" fillId="11" borderId="0" xfId="0" applyNumberFormat="1" applyFont="1" applyFill="1" applyAlignment="1"/>
    <xf numFmtId="0" fontId="16" fillId="11" borderId="0" xfId="0" applyFont="1" applyFill="1" applyAlignment="1"/>
    <xf numFmtId="0" fontId="0" fillId="0" borderId="0" xfId="0" applyFont="1" applyAlignment="1"/>
    <xf numFmtId="0" fontId="0" fillId="11" borderId="0" xfId="0" applyFont="1" applyFill="1" applyBorder="1" applyAlignment="1"/>
    <xf numFmtId="0" fontId="3" fillId="2" borderId="2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4" fontId="29" fillId="11" borderId="17" xfId="0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0" fontId="31" fillId="11" borderId="0" xfId="0" applyFont="1" applyFill="1" applyBorder="1" applyAlignment="1"/>
    <xf numFmtId="0" fontId="5" fillId="2" borderId="18" xfId="0" applyFont="1" applyFill="1" applyBorder="1" applyAlignment="1">
      <alignment horizontal="left" vertical="center"/>
    </xf>
    <xf numFmtId="4" fontId="29" fillId="11" borderId="18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28" fillId="14" borderId="19" xfId="0" applyFont="1" applyFill="1" applyBorder="1" applyAlignment="1">
      <alignment horizontal="center" vertical="center" wrapText="1"/>
    </xf>
    <xf numFmtId="0" fontId="28" fillId="14" borderId="20" xfId="0" applyFont="1" applyFill="1" applyBorder="1" applyAlignment="1">
      <alignment horizontal="center" vertical="center" wrapText="1"/>
    </xf>
    <xf numFmtId="0" fontId="30" fillId="14" borderId="20" xfId="0" applyFont="1" applyFill="1" applyBorder="1" applyAlignment="1">
      <alignment horizontal="center" vertical="center" wrapText="1"/>
    </xf>
    <xf numFmtId="0" fontId="9" fillId="7" borderId="5" xfId="3" applyNumberFormat="1" applyFont="1" applyFill="1" applyBorder="1" applyAlignment="1">
      <alignment horizontal="center" vertical="center"/>
    </xf>
    <xf numFmtId="0" fontId="1" fillId="8" borderId="2" xfId="3" applyNumberFormat="1" applyFont="1" applyFill="1" applyBorder="1" applyAlignment="1">
      <alignment horizontal="center" vertical="center"/>
    </xf>
    <xf numFmtId="0" fontId="1" fillId="0" borderId="5" xfId="3" applyNumberFormat="1" applyFont="1" applyBorder="1" applyAlignment="1">
      <alignment horizontal="center" vertical="center"/>
    </xf>
    <xf numFmtId="0" fontId="33" fillId="11" borderId="0" xfId="0" applyFont="1" applyFill="1" applyAlignment="1"/>
    <xf numFmtId="2" fontId="1" fillId="8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9" fontId="1" fillId="0" borderId="6" xfId="4" applyFont="1" applyBorder="1" applyAlignment="1">
      <alignment horizontal="center" vertical="center"/>
    </xf>
    <xf numFmtId="4" fontId="34" fillId="11" borderId="17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6" xfId="4" applyFont="1" applyBorder="1" applyAlignment="1">
      <alignment horizontal="center" vertical="center"/>
    </xf>
    <xf numFmtId="9" fontId="1" fillId="7" borderId="5" xfId="4" applyFont="1" applyFill="1" applyBorder="1" applyAlignment="1">
      <alignment vertical="center" wrapText="1"/>
    </xf>
    <xf numFmtId="9" fontId="1" fillId="7" borderId="5" xfId="4" applyFont="1" applyFill="1" applyBorder="1" applyAlignment="1">
      <alignment horizontal="center" vertical="center"/>
    </xf>
    <xf numFmtId="9" fontId="1" fillId="8" borderId="3" xfId="4" applyFont="1" applyFill="1" applyBorder="1" applyAlignment="1">
      <alignment horizontal="center" vertical="center"/>
    </xf>
    <xf numFmtId="9" fontId="1" fillId="0" borderId="5" xfId="4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9" fontId="1" fillId="7" borderId="2" xfId="4" applyFont="1" applyFill="1" applyBorder="1" applyAlignment="1">
      <alignment horizontal="center" vertical="center"/>
    </xf>
    <xf numFmtId="9" fontId="1" fillId="8" borderId="2" xfId="4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0" fontId="9" fillId="7" borderId="17" xfId="0" applyNumberFormat="1" applyFont="1" applyFill="1" applyBorder="1" applyAlignment="1">
      <alignment horizontal="center" vertical="center"/>
    </xf>
    <xf numFmtId="10" fontId="9" fillId="8" borderId="17" xfId="0" applyNumberFormat="1" applyFont="1" applyFill="1" applyBorder="1" applyAlignment="1">
      <alignment horizontal="center" vertical="center"/>
    </xf>
    <xf numFmtId="10" fontId="1" fillId="7" borderId="17" xfId="0" applyNumberFormat="1" applyFont="1" applyFill="1" applyBorder="1" applyAlignment="1">
      <alignment horizontal="center" vertical="center"/>
    </xf>
    <xf numFmtId="10" fontId="1" fillId="8" borderId="1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0" fontId="7" fillId="7" borderId="31" xfId="0" applyNumberFormat="1" applyFont="1" applyFill="1" applyBorder="1" applyAlignment="1">
      <alignment horizontal="center" vertical="center"/>
    </xf>
    <xf numFmtId="0" fontId="9" fillId="7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0" fontId="7" fillId="7" borderId="33" xfId="0" applyNumberFormat="1" applyFont="1" applyFill="1" applyBorder="1" applyAlignment="1">
      <alignment horizontal="center" vertical="center"/>
    </xf>
    <xf numFmtId="10" fontId="1" fillId="8" borderId="30" xfId="0" applyNumberFormat="1" applyFont="1" applyFill="1" applyBorder="1" applyAlignment="1">
      <alignment horizontal="center" vertical="center"/>
    </xf>
    <xf numFmtId="10" fontId="1" fillId="0" borderId="33" xfId="0" applyNumberFormat="1" applyFont="1" applyBorder="1" applyAlignment="1">
      <alignment horizontal="center" vertical="center"/>
    </xf>
    <xf numFmtId="3" fontId="1" fillId="7" borderId="17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164" fontId="1" fillId="7" borderId="1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0" fontId="8" fillId="7" borderId="1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3" fillId="11" borderId="0" xfId="0" applyNumberFormat="1" applyFont="1" applyFill="1" applyBorder="1" applyAlignment="1">
      <alignment horizontal="center"/>
    </xf>
    <xf numFmtId="0" fontId="33" fillId="11" borderId="0" xfId="0" applyFont="1" applyFill="1" applyBorder="1" applyAlignment="1">
      <alignment horizontal="right"/>
    </xf>
    <xf numFmtId="0" fontId="31" fillId="11" borderId="0" xfId="0" applyFont="1" applyFill="1" applyAlignment="1"/>
    <xf numFmtId="0" fontId="31" fillId="11" borderId="0" xfId="0" applyFont="1" applyFill="1" applyAlignment="1">
      <alignment horizontal="center"/>
    </xf>
    <xf numFmtId="0" fontId="31" fillId="11" borderId="0" xfId="0" applyFont="1" applyFill="1" applyAlignment="1">
      <alignment horizontal="right" vertical="center"/>
    </xf>
    <xf numFmtId="2" fontId="31" fillId="11" borderId="0" xfId="0" applyNumberFormat="1" applyFont="1" applyFill="1" applyAlignment="1">
      <alignment horizontal="center" vertical="center"/>
    </xf>
    <xf numFmtId="168" fontId="31" fillId="11" borderId="0" xfId="0" applyNumberFormat="1" applyFont="1" applyFill="1" applyBorder="1" applyAlignment="1"/>
    <xf numFmtId="0" fontId="31" fillId="11" borderId="0" xfId="0" applyFont="1" applyFill="1" applyBorder="1" applyAlignment="1">
      <alignment horizontal="center"/>
    </xf>
    <xf numFmtId="0" fontId="35" fillId="11" borderId="0" xfId="0" applyFont="1" applyFill="1" applyBorder="1" applyAlignment="1">
      <alignment horizontal="center" vertical="center"/>
    </xf>
    <xf numFmtId="0" fontId="35" fillId="11" borderId="0" xfId="0" applyFont="1" applyFill="1" applyBorder="1" applyAlignment="1">
      <alignment horizontal="center" vertical="center" wrapText="1"/>
    </xf>
    <xf numFmtId="0" fontId="36" fillId="11" borderId="0" xfId="0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horizontal="right" vertical="center"/>
    </xf>
    <xf numFmtId="169" fontId="37" fillId="11" borderId="0" xfId="0" applyNumberFormat="1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vertical="center"/>
    </xf>
    <xf numFmtId="0" fontId="37" fillId="11" borderId="0" xfId="0" applyFont="1" applyFill="1" applyBorder="1" applyAlignment="1"/>
    <xf numFmtId="0" fontId="8" fillId="6" borderId="17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/>
    </xf>
    <xf numFmtId="3" fontId="9" fillId="7" borderId="19" xfId="0" applyNumberFormat="1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/>
    </xf>
    <xf numFmtId="10" fontId="9" fillId="7" borderId="19" xfId="0" applyNumberFormat="1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3" fontId="9" fillId="7" borderId="34" xfId="0" applyNumberFormat="1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/>
    </xf>
    <xf numFmtId="10" fontId="9" fillId="7" borderId="34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39" fillId="9" borderId="17" xfId="1" applyNumberFormat="1" applyFont="1" applyFill="1" applyBorder="1" applyAlignment="1" applyProtection="1">
      <alignment horizontal="center" vertical="center" wrapText="1"/>
      <protection locked="0"/>
    </xf>
    <xf numFmtId="9" fontId="9" fillId="8" borderId="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1" fillId="8" borderId="17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 wrapText="1"/>
    </xf>
    <xf numFmtId="43" fontId="1" fillId="8" borderId="2" xfId="3" applyFont="1" applyFill="1" applyBorder="1" applyAlignment="1">
      <alignment horizontal="center" vertical="center"/>
    </xf>
    <xf numFmtId="10" fontId="8" fillId="8" borderId="32" xfId="0" applyNumberFormat="1" applyFont="1" applyFill="1" applyBorder="1" applyAlignment="1">
      <alignment horizontal="center" vertical="center"/>
    </xf>
    <xf numFmtId="10" fontId="8" fillId="0" borderId="31" xfId="0" applyNumberFormat="1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10" fontId="8" fillId="7" borderId="2" xfId="0" applyNumberFormat="1" applyFont="1" applyFill="1" applyBorder="1" applyAlignment="1">
      <alignment horizontal="center" vertical="center"/>
    </xf>
    <xf numFmtId="10" fontId="8" fillId="8" borderId="2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33" fillId="11" borderId="0" xfId="0" applyFont="1" applyFill="1" applyAlignment="1">
      <alignment horizontal="center"/>
    </xf>
    <xf numFmtId="0" fontId="33" fillId="11" borderId="0" xfId="0" applyFont="1" applyFill="1" applyAlignment="1">
      <alignment horizontal="right" vertical="center"/>
    </xf>
    <xf numFmtId="2" fontId="33" fillId="11" borderId="0" xfId="0" applyNumberFormat="1" applyFont="1" applyFill="1" applyAlignment="1">
      <alignment horizontal="center" vertical="center"/>
    </xf>
    <xf numFmtId="0" fontId="33" fillId="11" borderId="0" xfId="0" applyFont="1" applyFill="1" applyBorder="1" applyAlignment="1"/>
    <xf numFmtId="2" fontId="1" fillId="7" borderId="4" xfId="0" applyNumberFormat="1" applyFont="1" applyFill="1" applyBorder="1" applyAlignment="1">
      <alignment horizontal="center" vertical="center"/>
    </xf>
    <xf numFmtId="2" fontId="16" fillId="11" borderId="0" xfId="0" applyNumberFormat="1" applyFont="1" applyFill="1" applyAlignment="1"/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10" fontId="9" fillId="8" borderId="8" xfId="0" applyNumberFormat="1" applyFont="1" applyFill="1" applyBorder="1" applyAlignment="1">
      <alignment horizontal="center" vertical="center" wrapText="1"/>
    </xf>
    <xf numFmtId="0" fontId="9" fillId="8" borderId="12" xfId="4" applyNumberFormat="1" applyFont="1" applyFill="1" applyBorder="1" applyAlignment="1">
      <alignment horizontal="center" vertical="center" wrapText="1"/>
    </xf>
    <xf numFmtId="10" fontId="9" fillId="8" borderId="17" xfId="0" applyNumberFormat="1" applyFont="1" applyFill="1" applyBorder="1" applyAlignment="1">
      <alignment horizontal="center" vertical="center" wrapText="1"/>
    </xf>
    <xf numFmtId="3" fontId="9" fillId="7" borderId="8" xfId="0" applyNumberFormat="1" applyFont="1" applyFill="1" applyBorder="1" applyAlignment="1">
      <alignment horizontal="center" vertical="center"/>
    </xf>
    <xf numFmtId="10" fontId="9" fillId="8" borderId="36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3" fontId="9" fillId="7" borderId="6" xfId="0" applyNumberFormat="1" applyFont="1" applyFill="1" applyBorder="1" applyAlignment="1">
      <alignment horizontal="center" vertical="center"/>
    </xf>
    <xf numFmtId="3" fontId="9" fillId="7" borderId="17" xfId="0" applyNumberFormat="1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1" fillId="0" borderId="1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1" fillId="0" borderId="37" xfId="0" applyFont="1" applyBorder="1"/>
    <xf numFmtId="0" fontId="27" fillId="0" borderId="0" xfId="2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7" fillId="3" borderId="37" xfId="0" applyFont="1" applyFill="1" applyBorder="1" applyAlignment="1">
      <alignment horizontal="center"/>
    </xf>
    <xf numFmtId="0" fontId="47" fillId="0" borderId="37" xfId="0" applyFont="1" applyBorder="1" applyAlignment="1">
      <alignment horizontal="center"/>
    </xf>
    <xf numFmtId="0" fontId="1" fillId="15" borderId="0" xfId="0" applyFont="1" applyFill="1" applyAlignment="1">
      <alignment horizontal="left" vertical="top" wrapText="1"/>
    </xf>
    <xf numFmtId="0" fontId="27" fillId="0" borderId="35" xfId="2" applyBorder="1" applyAlignment="1">
      <alignment horizontal="left" vertical="top" wrapText="1"/>
    </xf>
    <xf numFmtId="0" fontId="22" fillId="3" borderId="45" xfId="0" applyFont="1" applyFill="1" applyBorder="1"/>
    <xf numFmtId="0" fontId="22" fillId="3" borderId="44" xfId="0" applyFont="1" applyFill="1" applyBorder="1"/>
    <xf numFmtId="0" fontId="24" fillId="0" borderId="46" xfId="0" applyFont="1" applyBorder="1" applyAlignment="1"/>
    <xf numFmtId="0" fontId="24" fillId="0" borderId="45" xfId="0" applyFont="1" applyBorder="1" applyAlignment="1"/>
    <xf numFmtId="0" fontId="16" fillId="0" borderId="0" xfId="0" applyFont="1" applyFill="1" applyBorder="1" applyAlignment="1">
      <alignment horizontal="left" vertical="top" wrapText="1"/>
    </xf>
    <xf numFmtId="0" fontId="0" fillId="0" borderId="61" xfId="0" applyFont="1" applyBorder="1" applyAlignment="1"/>
    <xf numFmtId="4" fontId="34" fillId="18" borderId="17" xfId="0" applyNumberFormat="1" applyFont="1" applyFill="1" applyBorder="1" applyAlignment="1">
      <alignment horizontal="center" vertical="center"/>
    </xf>
    <xf numFmtId="0" fontId="0" fillId="0" borderId="0" xfId="0"/>
    <xf numFmtId="0" fontId="1" fillId="19" borderId="17" xfId="0" applyFont="1" applyFill="1" applyBorder="1" applyAlignment="1">
      <alignment horizontal="left" vertical="center" wrapText="1"/>
    </xf>
    <xf numFmtId="0" fontId="1" fillId="19" borderId="3" xfId="0" applyFont="1" applyFill="1" applyBorder="1" applyAlignment="1">
      <alignment horizontal="left" vertical="center" wrapText="1"/>
    </xf>
    <xf numFmtId="0" fontId="27" fillId="0" borderId="0" xfId="2" applyAlignment="1">
      <alignment vertical="top" wrapText="1"/>
    </xf>
    <xf numFmtId="0" fontId="1" fillId="0" borderId="17" xfId="0" applyFont="1" applyBorder="1" applyAlignment="1">
      <alignment horizontal="left" vertical="center" wrapText="1"/>
    </xf>
    <xf numFmtId="0" fontId="46" fillId="0" borderId="0" xfId="0" applyFont="1" applyAlignment="1"/>
    <xf numFmtId="0" fontId="4" fillId="0" borderId="70" xfId="2" applyFont="1" applyBorder="1" applyAlignment="1">
      <alignment vertical="top" wrapText="1"/>
    </xf>
    <xf numFmtId="0" fontId="16" fillId="0" borderId="0" xfId="0" applyFont="1" applyAlignment="1"/>
    <xf numFmtId="0" fontId="49" fillId="0" borderId="0" xfId="0" applyFont="1" applyAlignment="1">
      <alignment horizontal="left" vertical="center" indent="5"/>
    </xf>
    <xf numFmtId="0" fontId="49" fillId="0" borderId="0" xfId="0" applyFont="1" applyAlignment="1"/>
    <xf numFmtId="0" fontId="49" fillId="0" borderId="0" xfId="0" applyFont="1" applyAlignment="1">
      <alignment horizontal="left" vertical="center" indent="10"/>
    </xf>
    <xf numFmtId="0" fontId="52" fillId="0" borderId="0" xfId="2" applyFont="1" applyAlignment="1">
      <alignment horizontal="left" vertical="center" indent="10"/>
    </xf>
    <xf numFmtId="0" fontId="51" fillId="0" borderId="0" xfId="0" applyFont="1" applyAlignment="1">
      <alignment horizontal="left" vertical="center" indent="5"/>
    </xf>
    <xf numFmtId="0" fontId="51" fillId="0" borderId="0" xfId="0" applyFont="1" applyAlignment="1"/>
    <xf numFmtId="0" fontId="27" fillId="0" borderId="0" xfId="2" applyAlignment="1">
      <alignment horizont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6" fillId="16" borderId="38" xfId="0" applyFont="1" applyFill="1" applyBorder="1" applyAlignment="1">
      <alignment horizontal="left" vertical="top" wrapText="1"/>
    </xf>
    <xf numFmtId="0" fontId="16" fillId="16" borderId="39" xfId="0" applyFont="1" applyFill="1" applyBorder="1" applyAlignment="1">
      <alignment horizontal="left" vertical="top" wrapText="1"/>
    </xf>
    <xf numFmtId="0" fontId="16" fillId="16" borderId="40" xfId="0" applyFont="1" applyFill="1" applyBorder="1" applyAlignment="1">
      <alignment horizontal="left" vertical="top" wrapText="1"/>
    </xf>
    <xf numFmtId="0" fontId="16" fillId="16" borderId="41" xfId="0" applyFont="1" applyFill="1" applyBorder="1" applyAlignment="1">
      <alignment horizontal="left" vertical="top" wrapText="1"/>
    </xf>
    <xf numFmtId="0" fontId="16" fillId="16" borderId="42" xfId="0" applyFont="1" applyFill="1" applyBorder="1" applyAlignment="1">
      <alignment horizontal="left" vertical="top" wrapText="1"/>
    </xf>
    <xf numFmtId="0" fontId="16" fillId="16" borderId="43" xfId="0" applyFont="1" applyFill="1" applyBorder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27" fillId="0" borderId="0" xfId="2" applyAlignment="1">
      <alignment horizontal="center" wrapText="1"/>
    </xf>
    <xf numFmtId="0" fontId="3" fillId="2" borderId="35" xfId="0" applyFont="1" applyFill="1" applyBorder="1" applyAlignment="1">
      <alignment horizontal="center" vertical="center"/>
    </xf>
    <xf numFmtId="0" fontId="23" fillId="0" borderId="0" xfId="0" applyFont="1" applyBorder="1"/>
    <xf numFmtId="0" fontId="0" fillId="0" borderId="0" xfId="0" applyFont="1" applyAlignment="1">
      <alignment horizontal="center"/>
    </xf>
    <xf numFmtId="0" fontId="46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17" borderId="55" xfId="0" applyFont="1" applyFill="1" applyBorder="1" applyAlignment="1">
      <alignment horizontal="left" vertical="top" wrapText="1"/>
    </xf>
    <xf numFmtId="0" fontId="16" fillId="17" borderId="56" xfId="0" applyFont="1" applyFill="1" applyBorder="1" applyAlignment="1">
      <alignment horizontal="left" vertical="top" wrapText="1"/>
    </xf>
    <xf numFmtId="0" fontId="16" fillId="17" borderId="57" xfId="0" applyFont="1" applyFill="1" applyBorder="1" applyAlignment="1">
      <alignment horizontal="left" vertical="top" wrapText="1"/>
    </xf>
    <xf numFmtId="0" fontId="16" fillId="17" borderId="58" xfId="0" applyFont="1" applyFill="1" applyBorder="1" applyAlignment="1">
      <alignment horizontal="left" vertical="top" wrapText="1"/>
    </xf>
    <xf numFmtId="0" fontId="16" fillId="17" borderId="59" xfId="0" applyFont="1" applyFill="1" applyBorder="1" applyAlignment="1">
      <alignment horizontal="left" vertical="top" wrapText="1"/>
    </xf>
    <xf numFmtId="0" fontId="16" fillId="17" borderId="60" xfId="0" applyFont="1" applyFill="1" applyBorder="1" applyAlignment="1">
      <alignment horizontal="left" vertical="top" wrapText="1"/>
    </xf>
    <xf numFmtId="0" fontId="16" fillId="0" borderId="47" xfId="0" applyFont="1" applyFill="1" applyBorder="1" applyAlignment="1">
      <alignment horizontal="left" vertical="top" wrapText="1"/>
    </xf>
    <xf numFmtId="0" fontId="16" fillId="0" borderId="48" xfId="0" applyFont="1" applyFill="1" applyBorder="1" applyAlignment="1">
      <alignment horizontal="left" vertical="top" wrapText="1"/>
    </xf>
    <xf numFmtId="0" fontId="16" fillId="0" borderId="49" xfId="0" applyFont="1" applyFill="1" applyBorder="1" applyAlignment="1">
      <alignment horizontal="left" vertical="top" wrapText="1"/>
    </xf>
    <xf numFmtId="0" fontId="16" fillId="0" borderId="5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51" xfId="0" applyFont="1" applyFill="1" applyBorder="1" applyAlignment="1">
      <alignment horizontal="left" vertical="top" wrapText="1"/>
    </xf>
    <xf numFmtId="0" fontId="16" fillId="0" borderId="52" xfId="0" applyFont="1" applyFill="1" applyBorder="1" applyAlignment="1">
      <alignment horizontal="left" vertical="top" wrapText="1"/>
    </xf>
    <xf numFmtId="0" fontId="16" fillId="0" borderId="53" xfId="0" applyFont="1" applyFill="1" applyBorder="1" applyAlignment="1">
      <alignment horizontal="left" vertical="top" wrapText="1"/>
    </xf>
    <xf numFmtId="0" fontId="16" fillId="0" borderId="54" xfId="0" applyFont="1" applyFill="1" applyBorder="1" applyAlignment="1">
      <alignment horizontal="left" vertical="top" wrapText="1"/>
    </xf>
    <xf numFmtId="0" fontId="16" fillId="10" borderId="62" xfId="0" applyFont="1" applyFill="1" applyBorder="1" applyAlignment="1">
      <alignment horizontal="left" vertical="top" wrapText="1"/>
    </xf>
    <xf numFmtId="0" fontId="16" fillId="10" borderId="63" xfId="0" applyFont="1" applyFill="1" applyBorder="1" applyAlignment="1">
      <alignment horizontal="left" vertical="top" wrapText="1"/>
    </xf>
    <xf numFmtId="0" fontId="16" fillId="10" borderId="64" xfId="0" applyFont="1" applyFill="1" applyBorder="1" applyAlignment="1">
      <alignment horizontal="left" vertical="top" wrapText="1"/>
    </xf>
    <xf numFmtId="0" fontId="16" fillId="10" borderId="65" xfId="0" applyFont="1" applyFill="1" applyBorder="1" applyAlignment="1">
      <alignment horizontal="left" vertical="top" wrapText="1"/>
    </xf>
    <xf numFmtId="0" fontId="16" fillId="10" borderId="0" xfId="0" applyFont="1" applyFill="1" applyBorder="1" applyAlignment="1">
      <alignment horizontal="left" vertical="top" wrapText="1"/>
    </xf>
    <xf numFmtId="0" fontId="16" fillId="10" borderId="66" xfId="0" applyFont="1" applyFill="1" applyBorder="1" applyAlignment="1">
      <alignment horizontal="left" vertical="top" wrapText="1"/>
    </xf>
    <xf numFmtId="0" fontId="16" fillId="10" borderId="67" xfId="0" applyFont="1" applyFill="1" applyBorder="1" applyAlignment="1">
      <alignment horizontal="left" vertical="top" wrapText="1"/>
    </xf>
    <xf numFmtId="0" fontId="16" fillId="10" borderId="68" xfId="0" applyFont="1" applyFill="1" applyBorder="1" applyAlignment="1">
      <alignment horizontal="left" vertical="top" wrapText="1"/>
    </xf>
    <xf numFmtId="0" fontId="16" fillId="10" borderId="69" xfId="0" applyFont="1" applyFill="1" applyBorder="1" applyAlignment="1">
      <alignment horizontal="left" vertical="top" wrapText="1"/>
    </xf>
    <xf numFmtId="0" fontId="27" fillId="0" borderId="0" xfId="2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8" fillId="6" borderId="17" xfId="0" applyFont="1" applyFill="1" applyBorder="1" applyAlignment="1">
      <alignment horizontal="left" vertical="center"/>
    </xf>
    <xf numFmtId="0" fontId="4" fillId="0" borderId="17" xfId="0" applyFont="1" applyBorder="1"/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Border="1"/>
    <xf numFmtId="0" fontId="4" fillId="0" borderId="15" xfId="0" applyFont="1" applyBorder="1"/>
    <xf numFmtId="0" fontId="8" fillId="6" borderId="2" xfId="0" applyFont="1" applyFill="1" applyBorder="1" applyAlignment="1">
      <alignment horizontal="left" vertical="center" wrapText="1"/>
    </xf>
    <xf numFmtId="0" fontId="27" fillId="0" borderId="1" xfId="2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4" fillId="10" borderId="3" xfId="0" applyFont="1" applyFill="1" applyBorder="1"/>
    <xf numFmtId="0" fontId="4" fillId="10" borderId="4" xfId="0" applyFont="1" applyFill="1" applyBorder="1"/>
    <xf numFmtId="0" fontId="1" fillId="10" borderId="17" xfId="0" applyFont="1" applyFill="1" applyBorder="1" applyAlignment="1">
      <alignment horizontal="left" vertical="center" wrapText="1"/>
    </xf>
    <xf numFmtId="0" fontId="4" fillId="10" borderId="17" xfId="0" applyFont="1" applyFill="1" applyBorder="1"/>
    <xf numFmtId="0" fontId="1" fillId="10" borderId="3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/>
    </xf>
    <xf numFmtId="0" fontId="4" fillId="0" borderId="13" xfId="0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7" fillId="0" borderId="71" xfId="2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4" fillId="0" borderId="29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/>
    <xf numFmtId="0" fontId="27" fillId="0" borderId="1" xfId="2" applyBorder="1" applyAlignment="1">
      <alignment horizontal="left" vertical="top" wrapText="1"/>
    </xf>
    <xf numFmtId="0" fontId="27" fillId="0" borderId="70" xfId="2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3" fillId="0" borderId="17" xfId="0" applyFont="1" applyBorder="1"/>
    <xf numFmtId="0" fontId="8" fillId="6" borderId="2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2" xfId="0" quotePrefix="1" applyFont="1" applyBorder="1" applyAlignment="1">
      <alignment horizontal="left" vertical="top" wrapText="1"/>
    </xf>
    <xf numFmtId="0" fontId="1" fillId="0" borderId="3" xfId="0" quotePrefix="1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/>
    <xf numFmtId="0" fontId="4" fillId="0" borderId="4" xfId="0" applyFont="1" applyFill="1" applyBorder="1"/>
    <xf numFmtId="0" fontId="0" fillId="0" borderId="17" xfId="0" applyFont="1" applyBorder="1" applyAlignment="1"/>
    <xf numFmtId="0" fontId="1" fillId="0" borderId="10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1" fillId="10" borderId="10" xfId="0" applyFont="1" applyFill="1" applyBorder="1" applyAlignment="1">
      <alignment horizontal="left" vertical="center" wrapText="1"/>
    </xf>
    <xf numFmtId="0" fontId="4" fillId="10" borderId="11" xfId="0" applyFont="1" applyFill="1" applyBorder="1"/>
    <xf numFmtId="0" fontId="4" fillId="10" borderId="12" xfId="0" applyFont="1" applyFill="1" applyBorder="1"/>
    <xf numFmtId="0" fontId="8" fillId="6" borderId="10" xfId="0" applyFont="1" applyFill="1" applyBorder="1" applyAlignment="1">
      <alignment horizontal="left" vertical="center" wrapText="1"/>
    </xf>
    <xf numFmtId="0" fontId="13" fillId="0" borderId="11" xfId="0" applyFont="1" applyBorder="1"/>
    <xf numFmtId="0" fontId="13" fillId="0" borderId="12" xfId="0" applyFont="1" applyBorder="1"/>
    <xf numFmtId="0" fontId="1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1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48" fillId="15" borderId="1" xfId="2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3" fillId="0" borderId="3" xfId="0" applyFont="1" applyFill="1" applyBorder="1"/>
    <xf numFmtId="0" fontId="13" fillId="0" borderId="4" xfId="0" applyFont="1" applyFill="1" applyBorder="1"/>
    <xf numFmtId="0" fontId="41" fillId="2" borderId="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0" fillId="10" borderId="22" xfId="0" applyFont="1" applyFill="1" applyBorder="1" applyAlignment="1">
      <alignment horizontal="center"/>
    </xf>
    <xf numFmtId="0" fontId="0" fillId="10" borderId="24" xfId="0" applyFont="1" applyFill="1" applyBorder="1" applyAlignment="1">
      <alignment horizontal="center"/>
    </xf>
    <xf numFmtId="0" fontId="16" fillId="11" borderId="25" xfId="0" applyFont="1" applyFill="1" applyBorder="1" applyAlignment="1">
      <alignment horizontal="center"/>
    </xf>
    <xf numFmtId="0" fontId="0" fillId="11" borderId="26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0" fillId="10" borderId="22" xfId="0" applyFont="1" applyFill="1" applyBorder="1" applyAlignment="1" applyProtection="1">
      <alignment horizontal="center"/>
      <protection locked="0"/>
    </xf>
    <xf numFmtId="0" fontId="0" fillId="10" borderId="23" xfId="0" applyFont="1" applyFill="1" applyBorder="1" applyAlignment="1" applyProtection="1">
      <alignment horizontal="center"/>
      <protection locked="0"/>
    </xf>
    <xf numFmtId="0" fontId="0" fillId="10" borderId="24" xfId="0" applyFont="1" applyFill="1" applyBorder="1" applyAlignment="1" applyProtection="1">
      <alignment horizontal="center"/>
      <protection locked="0"/>
    </xf>
    <xf numFmtId="0" fontId="38" fillId="11" borderId="0" xfId="2" applyFont="1" applyFill="1" applyBorder="1" applyAlignment="1">
      <alignment vertical="center" wrapText="1"/>
    </xf>
    <xf numFmtId="0" fontId="37" fillId="11" borderId="0" xfId="0" applyFont="1" applyFill="1" applyBorder="1" applyAlignment="1">
      <alignment vertical="center"/>
    </xf>
    <xf numFmtId="0" fontId="35" fillId="11" borderId="0" xfId="0" applyFont="1" applyFill="1" applyBorder="1" applyAlignment="1">
      <alignment vertical="center"/>
    </xf>
    <xf numFmtId="0" fontId="37" fillId="11" borderId="0" xfId="0" applyFont="1" applyFill="1" applyBorder="1" applyAlignment="1">
      <alignment vertical="center" wrapText="1"/>
    </xf>
    <xf numFmtId="0" fontId="27" fillId="12" borderId="35" xfId="2" applyFill="1" applyBorder="1" applyAlignment="1">
      <alignment horizontal="center" vertical="center" wrapText="1"/>
    </xf>
    <xf numFmtId="0" fontId="27" fillId="12" borderId="30" xfId="2" applyFill="1" applyBorder="1" applyAlignment="1">
      <alignment horizontal="center" vertical="center" wrapText="1"/>
    </xf>
    <xf numFmtId="0" fontId="16" fillId="11" borderId="0" xfId="0" applyFont="1" applyFill="1" applyAlignment="1">
      <alignment horizontal="left" vertical="top" wrapText="1"/>
    </xf>
    <xf numFmtId="0" fontId="35" fillId="11" borderId="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206"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5397"/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 Operations Emissions Summary</a:t>
            </a:r>
          </a:p>
          <a:p>
            <a:pPr>
              <a:defRPr/>
            </a:pPr>
            <a:r>
              <a:rPr lang="en-US" b="1"/>
              <a:t>Previous Year </a:t>
            </a:r>
            <a:r>
              <a:rPr lang="en-US"/>
              <a:t>(Tonnes of CO2)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20669291338583"/>
          <c:y val="0.27758967629046372"/>
          <c:w val="0.48665177624789718"/>
          <c:h val="0.6167577687601336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AC-4FFC-B689-551226D91EC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AC-4FFC-B689-551226D91ECB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C-4FFC-B689-551226D91EC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AC-4FFC-B689-551226D91ECB}"/>
              </c:ext>
            </c:extLst>
          </c:dPt>
          <c:dLbls>
            <c:dLbl>
              <c:idx val="0"/>
              <c:layout>
                <c:manualLayout>
                  <c:x val="3.7491141732283462E-2"/>
                  <c:y val="-0.10337197433654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C-4FFC-B689-551226D91ECB}"/>
                </c:ext>
              </c:extLst>
            </c:dLbl>
            <c:dLbl>
              <c:idx val="1"/>
              <c:layout>
                <c:manualLayout>
                  <c:x val="-9.5124781277340337E-2"/>
                  <c:y val="2.53973461650627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AC-4FFC-B689-551226D91ECB}"/>
                </c:ext>
              </c:extLst>
            </c:dLbl>
            <c:dLbl>
              <c:idx val="2"/>
              <c:layout>
                <c:manualLayout>
                  <c:x val="-5.2246828521434821E-2"/>
                  <c:y val="6.91375036453776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C-4FFC-B689-551226D91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'Govt. Operations GHG Inventory'!$M$5:$O$8</c:f>
              <c:strCache>
                <c:ptCount val="4"/>
                <c:pt idx="0">
                  <c:v>Buildings and Lighting</c:v>
                </c:pt>
                <c:pt idx="1">
                  <c:v>Govt.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'Govt. Operations GHG Inventory'!$Q$5:$Q$8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C-4FFC-B689-551226D9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 Operations Emissions Summary </a:t>
            </a:r>
          </a:p>
          <a:p>
            <a:pPr>
              <a:defRPr/>
            </a:pPr>
            <a:r>
              <a:rPr lang="en-US" b="1"/>
              <a:t>Current</a:t>
            </a:r>
            <a:r>
              <a:rPr lang="en-US" b="1" baseline="0"/>
              <a:t> Year </a:t>
            </a:r>
            <a:r>
              <a:rPr lang="en-US" baseline="0"/>
              <a:t>(Tonnes of CO2)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254104195879625"/>
          <c:y val="3.0567685589519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582094703915433"/>
          <c:y val="0.32067909495502783"/>
          <c:w val="0.408393940384008"/>
          <c:h val="0.6539730208142586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6C-4D16-A2BB-65D42B1F180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6C-4D16-A2BB-65D42B1F180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C-4D16-A2BB-65D42B1F180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6C-4D16-A2BB-65D42B1F180C}"/>
              </c:ext>
            </c:extLst>
          </c:dPt>
          <c:dLbls>
            <c:dLbl>
              <c:idx val="0"/>
              <c:layout>
                <c:manualLayout>
                  <c:x val="5.7824693788276468E-2"/>
                  <c:y val="-0.14460484106153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C-4D16-A2BB-65D42B1F180C}"/>
                </c:ext>
              </c:extLst>
            </c:dLbl>
            <c:dLbl>
              <c:idx val="1"/>
              <c:layout>
                <c:manualLayout>
                  <c:x val="-7.0246359616006934E-2"/>
                  <c:y val="3.6821167004779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C-4D16-A2BB-65D42B1F180C}"/>
                </c:ext>
              </c:extLst>
            </c:dLbl>
            <c:dLbl>
              <c:idx val="2"/>
              <c:layout>
                <c:manualLayout>
                  <c:x val="-6.2079396325459314E-2"/>
                  <c:y val="-2.07298046077573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C-4D16-A2BB-65D42B1F180C}"/>
                </c:ext>
              </c:extLst>
            </c:dLbl>
            <c:dLbl>
              <c:idx val="3"/>
              <c:layout>
                <c:manualLayout>
                  <c:x val="3.419264372775321E-3"/>
                  <c:y val="-7.96754117525706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C-4D16-A2BB-65D42B1F1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'Govt. Operations GHG Inventory'!$M$5:$O$8</c:f>
              <c:strCache>
                <c:ptCount val="4"/>
                <c:pt idx="0">
                  <c:v>Buildings and Lighting</c:v>
                </c:pt>
                <c:pt idx="1">
                  <c:v>Govt.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'Govt. Operations GHG Inventory'!$R$5:$R$8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C-4D16-A2BB-65D42B1F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</a:t>
            </a:r>
            <a:r>
              <a:rPr lang="en-US" baseline="0"/>
              <a:t> Operations Emissions by Energy Type</a:t>
            </a:r>
            <a:endParaRPr lang="en-US"/>
          </a:p>
        </c:rich>
      </c:tx>
      <c:layout>
        <c:manualLayout>
          <c:xMode val="edge"/>
          <c:yMode val="edge"/>
          <c:x val="0.15231359145198944"/>
          <c:y val="2.1304285247939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67435745924414E-2"/>
          <c:y val="0.17171279681865076"/>
          <c:w val="0.86804418197725286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'Govt. Operations GHG Inventory'!$I$43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Inventory'!$J$43:$K$43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2-46A1-8254-33C2D1B8F4A8}"/>
            </c:ext>
          </c:extLst>
        </c:ser>
        <c:ser>
          <c:idx val="1"/>
          <c:order val="1"/>
          <c:tx>
            <c:strRef>
              <c:f>'Govt. Operations GHG Inventory'!$I$44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Inventory'!$J$44:$K$44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2-46A1-8254-33C2D1B8F4A8}"/>
            </c:ext>
          </c:extLst>
        </c:ser>
        <c:ser>
          <c:idx val="2"/>
          <c:order val="2"/>
          <c:tx>
            <c:strRef>
              <c:f>'Govt. Operations GHG Inventory'!$I$45</c:f>
              <c:strCache>
                <c:ptCount val="1"/>
                <c:pt idx="0">
                  <c:v>Liquid Fuel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Inventory'!$J$45:$K$45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2-46A1-8254-33C2D1B8F4A8}"/>
            </c:ext>
          </c:extLst>
        </c:ser>
        <c:ser>
          <c:idx val="3"/>
          <c:order val="3"/>
          <c:tx>
            <c:strRef>
              <c:f>'Govt. Operations GHG Inventory'!$I$46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888888888888884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2-46A1-8254-33C2D1B8F4A8}"/>
                </c:ext>
              </c:extLst>
            </c:dLbl>
            <c:dLbl>
              <c:idx val="1"/>
              <c:layout>
                <c:manualLayout>
                  <c:x val="7.5000000000000108E-2"/>
                  <c:y val="-4.2437781360066642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2-46A1-8254-33C2D1B8F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Inventory'!$J$46:$K$46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D2-46A1-8254-33C2D1B8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60937872"/>
        <c:axId val="760938200"/>
      </c:barChart>
      <c:catAx>
        <c:axId val="7609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8200"/>
        <c:crosses val="autoZero"/>
        <c:auto val="1"/>
        <c:lblAlgn val="ctr"/>
        <c:lblOffset val="100"/>
        <c:noMultiLvlLbl val="0"/>
      </c:catAx>
      <c:valAx>
        <c:axId val="760938200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</xdr:rowOff>
    </xdr:from>
    <xdr:ext cx="6096000" cy="87104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"/>
          <a:ext cx="6096000" cy="8710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9</xdr:row>
      <xdr:rowOff>187325</xdr:rowOff>
    </xdr:from>
    <xdr:to>
      <xdr:col>16</xdr:col>
      <xdr:colOff>863600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628D8-C55F-4B2F-9949-B7B615605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266700</xdr:colOff>
      <xdr:row>9</xdr:row>
      <xdr:rowOff>209550</xdr:rowOff>
    </xdr:from>
    <xdr:to>
      <xdr:col>21</xdr:col>
      <xdr:colOff>6350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849288-B16B-4DEA-9198-C320AAEB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520700</xdr:colOff>
      <xdr:row>18</xdr:row>
      <xdr:rowOff>212724</xdr:rowOff>
    </xdr:from>
    <xdr:to>
      <xdr:col>20</xdr:col>
      <xdr:colOff>184150</xdr:colOff>
      <xdr:row>29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BB843E-C2ED-4473-8729-352B2A22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eenstep.pca.state.mn.us/media/58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ublic.tableau.com/app/profile/mpca.data.services/viz/GreenStepCitiesMetrics-2015-2020/Overview" TargetMode="External"/><Relationship Id="rId1" Type="http://schemas.openxmlformats.org/officeDocument/2006/relationships/hyperlink" Target="https://greenstep.pca.state.mn.us/page/steps-4-and-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reenstep.pca.state.mn.us/media/606" TargetMode="External"/><Relationship Id="rId4" Type="http://schemas.openxmlformats.org/officeDocument/2006/relationships/hyperlink" Target="https://greenstep.pca.state.mn.us/media/60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ergystar.gov/buildings/reference/find-energy-star-certified-buildings-and-plants/registry-energy-star-certified-buildings" TargetMode="External"/><Relationship Id="rId3" Type="http://schemas.openxmlformats.org/officeDocument/2006/relationships/hyperlink" Target="https://www.pca.state.mn.us/quick-links/green-building-and-energy-frameworks" TargetMode="External"/><Relationship Id="rId7" Type="http://schemas.openxmlformats.org/officeDocument/2006/relationships/hyperlink" Target="https://greenstep.pca.state.mn.us/media/341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mn.b3benchmarking.com/Launch" TargetMode="External"/><Relationship Id="rId1" Type="http://schemas.openxmlformats.org/officeDocument/2006/relationships/hyperlink" Target="https://greenstep.pca.state.mn.us/media/336" TargetMode="External"/><Relationship Id="rId6" Type="http://schemas.openxmlformats.org/officeDocument/2006/relationships/hyperlink" Target="https://greenstep.pca.state.mn.us/media/521" TargetMode="External"/><Relationship Id="rId11" Type="http://schemas.openxmlformats.org/officeDocument/2006/relationships/hyperlink" Target="https://www.energystar.gov/buildings/reference/find-energy-star-certified-buildings-and-plants/registry-energy-star-certified-buildings" TargetMode="External"/><Relationship Id="rId5" Type="http://schemas.openxmlformats.org/officeDocument/2006/relationships/hyperlink" Target="https://greenstep.pca.state.mn.us/media/521" TargetMode="External"/><Relationship Id="rId10" Type="http://schemas.openxmlformats.org/officeDocument/2006/relationships/hyperlink" Target="https://www.usgbc.org/usgbc-minnesota?view=projects" TargetMode="External"/><Relationship Id="rId4" Type="http://schemas.openxmlformats.org/officeDocument/2006/relationships/hyperlink" Target="https://www.usgbc.org/usgbc-minnesota?view=projects" TargetMode="External"/><Relationship Id="rId9" Type="http://schemas.openxmlformats.org/officeDocument/2006/relationships/hyperlink" Target="https://www.pca.state.mn.us/quick-links/green-building-and-energy-framework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kscore.com/" TargetMode="External"/><Relationship Id="rId13" Type="http://schemas.openxmlformats.org/officeDocument/2006/relationships/hyperlink" Target="https://greenstep.pca.state.mn.us/media/516" TargetMode="External"/><Relationship Id="rId18" Type="http://schemas.openxmlformats.org/officeDocument/2006/relationships/hyperlink" Target="https://afdc.energy.gov/stations/" TargetMode="External"/><Relationship Id="rId3" Type="http://schemas.openxmlformats.org/officeDocument/2006/relationships/hyperlink" Target="https://www.walkscore.com/" TargetMode="External"/><Relationship Id="rId7" Type="http://schemas.openxmlformats.org/officeDocument/2006/relationships/hyperlink" Target="https://www.regionalindicatorsmn.com/travel-chart" TargetMode="External"/><Relationship Id="rId12" Type="http://schemas.openxmlformats.org/officeDocument/2006/relationships/hyperlink" Target="https://greenstep.pca.state.mn.us/media/516" TargetMode="External"/><Relationship Id="rId17" Type="http://schemas.openxmlformats.org/officeDocument/2006/relationships/hyperlink" Target="https://greenstep.pca.state.mn.us/media/521" TargetMode="External"/><Relationship Id="rId2" Type="http://schemas.openxmlformats.org/officeDocument/2006/relationships/hyperlink" Target="https://greenstep.pca.state.mn.us/media/351" TargetMode="External"/><Relationship Id="rId16" Type="http://schemas.openxmlformats.org/officeDocument/2006/relationships/hyperlink" Target="https://greenstep.pca.state.mn.us/media/516" TargetMode="External"/><Relationship Id="rId1" Type="http://schemas.openxmlformats.org/officeDocument/2006/relationships/hyperlink" Target="https://greenstep.pca.state.mn.us/media/346" TargetMode="External"/><Relationship Id="rId6" Type="http://schemas.openxmlformats.org/officeDocument/2006/relationships/hyperlink" Target="https://greenstep.pca.state.mn.us/media/361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afdc.energy.gov/stations/" TargetMode="External"/><Relationship Id="rId15" Type="http://schemas.openxmlformats.org/officeDocument/2006/relationships/hyperlink" Target="https://greenstep.pca.state.mn.us/media/516" TargetMode="External"/><Relationship Id="rId10" Type="http://schemas.openxmlformats.org/officeDocument/2006/relationships/hyperlink" Target="https://greenstep.pca.state.mn.us/media/516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greenstep.pca.state.mn.us/media/356" TargetMode="External"/><Relationship Id="rId9" Type="http://schemas.openxmlformats.org/officeDocument/2006/relationships/hyperlink" Target="https://www.walkscore.com/" TargetMode="External"/><Relationship Id="rId14" Type="http://schemas.openxmlformats.org/officeDocument/2006/relationships/hyperlink" Target="https://greenstep.pca.state.mn.us/media/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htaindex.cnt.org/map/" TargetMode="External"/><Relationship Id="rId2" Type="http://schemas.openxmlformats.org/officeDocument/2006/relationships/hyperlink" Target="https://htaindex.cnt.org/map/" TargetMode="External"/><Relationship Id="rId1" Type="http://schemas.openxmlformats.org/officeDocument/2006/relationships/hyperlink" Target="https://greenstep.pca.state.mn.us/media/366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lmc.org/page/1/property-tax-reports.js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reenstep.pca.state.mn.us/media/391" TargetMode="External"/><Relationship Id="rId13" Type="http://schemas.openxmlformats.org/officeDocument/2006/relationships/hyperlink" Target="https://www.pca.state.mn.us/sites/default/files/trees_likely_to_thrive.pdf" TargetMode="External"/><Relationship Id="rId18" Type="http://schemas.openxmlformats.org/officeDocument/2006/relationships/hyperlink" Target="https://www.regionalindicatorsmn.com/waste-chart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stats.metc.state.mn.us/profile" TargetMode="External"/><Relationship Id="rId21" Type="http://schemas.openxmlformats.org/officeDocument/2006/relationships/hyperlink" Target="https://www.regionalindicatorsmn.com/water-chart" TargetMode="External"/><Relationship Id="rId7" Type="http://schemas.openxmlformats.org/officeDocument/2006/relationships/hyperlink" Target="https://greenstep.pca.state.mn.us/media/386" TargetMode="External"/><Relationship Id="rId12" Type="http://schemas.openxmlformats.org/officeDocument/2006/relationships/hyperlink" Target="https://www.regionalindicatorsmn.com/waste-chart" TargetMode="External"/><Relationship Id="rId17" Type="http://schemas.openxmlformats.org/officeDocument/2006/relationships/hyperlink" Target="https://greenstep.pca.state.mn.us/bp-action-detail/81838" TargetMode="External"/><Relationship Id="rId25" Type="http://schemas.openxmlformats.org/officeDocument/2006/relationships/hyperlink" Target="https://landscape.itreetools.org/maps/locations/" TargetMode="External"/><Relationship Id="rId2" Type="http://schemas.openxmlformats.org/officeDocument/2006/relationships/hyperlink" Target="https://parkserve.tpl.org/" TargetMode="External"/><Relationship Id="rId16" Type="http://schemas.openxmlformats.org/officeDocument/2006/relationships/hyperlink" Target="https://greenstep.pca.state.mn.us/bp-action-detail/81838" TargetMode="External"/><Relationship Id="rId20" Type="http://schemas.openxmlformats.org/officeDocument/2006/relationships/hyperlink" Target="https://www.regionalindicatorsmn.com/waste-chart" TargetMode="External"/><Relationship Id="rId1" Type="http://schemas.openxmlformats.org/officeDocument/2006/relationships/hyperlink" Target="https://greenstep.pca.state.mn.us/media/371" TargetMode="External"/><Relationship Id="rId6" Type="http://schemas.openxmlformats.org/officeDocument/2006/relationships/hyperlink" Target="https://greenstep.pca.state.mn.us/media/381" TargetMode="External"/><Relationship Id="rId11" Type="http://schemas.openxmlformats.org/officeDocument/2006/relationships/hyperlink" Target="https://greenstep.pca.state.mn.us/media/396" TargetMode="External"/><Relationship Id="rId24" Type="http://schemas.openxmlformats.org/officeDocument/2006/relationships/hyperlink" Target="https://greenstep.pca.state.mn.us/media/521" TargetMode="External"/><Relationship Id="rId5" Type="http://schemas.openxmlformats.org/officeDocument/2006/relationships/hyperlink" Target="https://greenstep.pca.state.mn.us/media/376" TargetMode="External"/><Relationship Id="rId15" Type="http://schemas.openxmlformats.org/officeDocument/2006/relationships/hyperlink" Target="https://www.regionalindicatorsmn.com/waste-chart" TargetMode="External"/><Relationship Id="rId23" Type="http://schemas.openxmlformats.org/officeDocument/2006/relationships/hyperlink" Target="../2021/Step%204_5%20Worksheet%202021.xlsx" TargetMode="External"/><Relationship Id="rId10" Type="http://schemas.openxmlformats.org/officeDocument/2006/relationships/hyperlink" Target="https://www.pca.state.mn.us/water/impaired-waters-viewer-iwav" TargetMode="External"/><Relationship Id="rId19" Type="http://schemas.openxmlformats.org/officeDocument/2006/relationships/hyperlink" Target="https://www.regionalindicatorsmn.com/water-chart" TargetMode="External"/><Relationship Id="rId4" Type="http://schemas.openxmlformats.org/officeDocument/2006/relationships/hyperlink" Target="https://parkserve.tpl.org/" TargetMode="External"/><Relationship Id="rId9" Type="http://schemas.openxmlformats.org/officeDocument/2006/relationships/hyperlink" Target="https://www.pca.state.mn.us/water/citizen-monitoring-program-annual-summary" TargetMode="External"/><Relationship Id="rId14" Type="http://schemas.openxmlformats.org/officeDocument/2006/relationships/hyperlink" Target="https://www.regionalindicatorsmn.com/waste-chart" TargetMode="External"/><Relationship Id="rId22" Type="http://schemas.openxmlformats.org/officeDocument/2006/relationships/hyperlink" Target="https://greenstep.pca.state.mn.us/media/52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ationalcivicleague.org/wp-content/uploads/2019/01/CivicIndex_FINAL_compressed-1.pdf" TargetMode="External"/><Relationship Id="rId13" Type="http://schemas.openxmlformats.org/officeDocument/2006/relationships/hyperlink" Target="https://greenstep.pca.state.mn.us/media/521" TargetMode="External"/><Relationship Id="rId3" Type="http://schemas.openxmlformats.org/officeDocument/2006/relationships/hyperlink" Target="https://greenstep.pca.state.mn.us/media/411" TargetMode="External"/><Relationship Id="rId7" Type="http://schemas.openxmlformats.org/officeDocument/2006/relationships/hyperlink" Target="https://livabilityindex.aarp.org/" TargetMode="External"/><Relationship Id="rId12" Type="http://schemas.openxmlformats.org/officeDocument/2006/relationships/hyperlink" Target="https://greenstep.pca.state.mn.us/media/516" TargetMode="External"/><Relationship Id="rId2" Type="http://schemas.openxmlformats.org/officeDocument/2006/relationships/hyperlink" Target="https://greenstep.pca.state.mn.us/media/406" TargetMode="External"/><Relationship Id="rId1" Type="http://schemas.openxmlformats.org/officeDocument/2006/relationships/hyperlink" Target="https://greenstep.pca.state.mn.us/media/401" TargetMode="External"/><Relationship Id="rId6" Type="http://schemas.openxmlformats.org/officeDocument/2006/relationships/hyperlink" Target="https://svi.cdc.gov/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greenstep.pca.state.mn.us/media/421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greenstep.pca.state.mn.us/media/516" TargetMode="External"/><Relationship Id="rId4" Type="http://schemas.openxmlformats.org/officeDocument/2006/relationships/hyperlink" Target="https://greenstep.pca.state.mn.us/media/416" TargetMode="External"/><Relationship Id="rId9" Type="http://schemas.openxmlformats.org/officeDocument/2006/relationships/hyperlink" Target="https://greenstep.pca.state.mn.us/media/516" TargetMode="External"/><Relationship Id="rId14" Type="http://schemas.openxmlformats.org/officeDocument/2006/relationships/hyperlink" Target="https://greenstep.pca.state.mn.us/media/52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greenstep.pca.state.mn.us/media/521" TargetMode="External"/><Relationship Id="rId1" Type="http://schemas.openxmlformats.org/officeDocument/2006/relationships/hyperlink" Target="http://www.epa.gov/oms/rfgecon.ht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A38"/>
  <sheetViews>
    <sheetView tabSelected="1" zoomScaleNormal="100" workbookViewId="0">
      <selection activeCell="A2" sqref="A2"/>
    </sheetView>
  </sheetViews>
  <sheetFormatPr defaultRowHeight="14.5" x14ac:dyDescent="0.35"/>
  <sheetData>
    <row r="1" spans="1:27" s="84" customFormat="1" ht="15" customHeight="1" x14ac:dyDescent="0.35">
      <c r="H1" s="109"/>
      <c r="M1" s="307" t="s">
        <v>318</v>
      </c>
      <c r="N1" s="309" t="s">
        <v>340</v>
      </c>
      <c r="Q1" s="307" t="s">
        <v>339</v>
      </c>
    </row>
    <row r="2" spans="1:27" s="84" customFormat="1" ht="15" customHeight="1" x14ac:dyDescent="0.35">
      <c r="H2" s="109"/>
      <c r="Q2" s="310" t="s">
        <v>343</v>
      </c>
      <c r="R2" s="311"/>
    </row>
    <row r="3" spans="1:27" s="84" customFormat="1" ht="15" customHeight="1" x14ac:dyDescent="0.35">
      <c r="H3" s="109"/>
      <c r="Q3" s="312" t="s">
        <v>344</v>
      </c>
      <c r="R3" s="311"/>
    </row>
    <row r="4" spans="1:27" s="84" customFormat="1" ht="15" customHeight="1" x14ac:dyDescent="0.35">
      <c r="H4" s="109"/>
      <c r="Q4" s="310"/>
      <c r="R4" s="311"/>
    </row>
    <row r="5" spans="1:27" s="84" customFormat="1" ht="15" customHeight="1" x14ac:dyDescent="0.35">
      <c r="B5" s="332"/>
      <c r="C5" s="332"/>
      <c r="D5" s="332"/>
      <c r="E5" s="332"/>
      <c r="F5" s="332"/>
      <c r="G5" s="332"/>
      <c r="H5" s="332"/>
      <c r="I5" s="332"/>
      <c r="J5" s="332"/>
      <c r="K5" s="332"/>
      <c r="Q5" s="312"/>
      <c r="R5" s="311"/>
    </row>
    <row r="6" spans="1:27" s="86" customFormat="1" ht="39" customHeight="1" x14ac:dyDescent="0.65">
      <c r="A6" s="85"/>
      <c r="B6" s="330" t="s">
        <v>272</v>
      </c>
      <c r="C6" s="331"/>
      <c r="D6" s="331"/>
      <c r="E6" s="331"/>
      <c r="F6" s="331"/>
      <c r="G6" s="331"/>
      <c r="H6" s="331"/>
      <c r="I6" s="331"/>
      <c r="J6" s="331"/>
      <c r="K6" s="331"/>
      <c r="L6" s="296"/>
      <c r="M6" s="295"/>
      <c r="N6" s="85"/>
      <c r="O6" s="85"/>
      <c r="P6" s="85"/>
      <c r="Q6" s="310"/>
      <c r="R6" s="311"/>
      <c r="S6" s="297"/>
      <c r="T6" s="297"/>
      <c r="U6" s="298"/>
      <c r="V6" s="85"/>
      <c r="W6" s="85"/>
      <c r="X6" s="85"/>
      <c r="Y6" s="85"/>
      <c r="Z6" s="85"/>
      <c r="AA6" s="85"/>
    </row>
    <row r="7" spans="1:27" ht="14.5" customHeight="1" x14ac:dyDescent="0.35">
      <c r="B7" s="318" t="s">
        <v>265</v>
      </c>
      <c r="C7" s="318"/>
      <c r="D7" s="318"/>
      <c r="E7" s="318"/>
      <c r="F7" s="318"/>
      <c r="G7" s="318"/>
      <c r="H7" s="318"/>
      <c r="I7" s="318"/>
      <c r="J7" s="318"/>
      <c r="K7" s="318"/>
      <c r="Q7" s="313"/>
      <c r="R7" s="311"/>
    </row>
    <row r="8" spans="1:27" x14ac:dyDescent="0.35">
      <c r="B8" s="318"/>
      <c r="C8" s="318"/>
      <c r="D8" s="318"/>
      <c r="E8" s="318"/>
      <c r="F8" s="318"/>
      <c r="G8" s="318"/>
      <c r="H8" s="318"/>
      <c r="I8" s="318"/>
      <c r="J8" s="318"/>
      <c r="K8" s="318"/>
      <c r="Q8" s="310"/>
      <c r="R8" s="311"/>
    </row>
    <row r="9" spans="1:27" x14ac:dyDescent="0.35">
      <c r="B9" s="333" t="s">
        <v>263</v>
      </c>
      <c r="C9" s="333"/>
      <c r="D9" s="333"/>
      <c r="E9" s="333"/>
      <c r="F9" s="333"/>
      <c r="G9" s="333"/>
      <c r="H9" s="333"/>
      <c r="I9" s="333"/>
      <c r="J9" s="333"/>
      <c r="K9" s="333"/>
      <c r="Q9" s="312"/>
      <c r="R9" s="315"/>
      <c r="S9" s="132"/>
    </row>
    <row r="10" spans="1:27" x14ac:dyDescent="0.35"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Q10" s="314"/>
      <c r="R10" s="310"/>
      <c r="S10" s="132"/>
    </row>
    <row r="11" spans="1:27" x14ac:dyDescent="0.35">
      <c r="B11" s="320" t="s">
        <v>273</v>
      </c>
      <c r="C11" s="321"/>
      <c r="D11" s="321"/>
      <c r="E11" s="321"/>
      <c r="F11" s="321"/>
      <c r="G11" s="321"/>
      <c r="H11" s="321"/>
      <c r="I11" s="321"/>
      <c r="J11" s="321"/>
      <c r="K11" s="322"/>
      <c r="Q11" s="310"/>
      <c r="R11" s="311"/>
      <c r="S11" s="132"/>
    </row>
    <row r="12" spans="1:27" s="132" customFormat="1" x14ac:dyDescent="0.35">
      <c r="B12" s="323"/>
      <c r="C12" s="324"/>
      <c r="D12" s="324"/>
      <c r="E12" s="324"/>
      <c r="F12" s="324"/>
      <c r="G12" s="324"/>
      <c r="H12" s="324"/>
      <c r="I12" s="324"/>
      <c r="J12" s="324"/>
      <c r="K12" s="325"/>
      <c r="M12" s="316" t="s">
        <v>302</v>
      </c>
      <c r="N12" s="316"/>
      <c r="O12" s="316"/>
      <c r="P12" s="316"/>
      <c r="Q12" s="310"/>
      <c r="R12" s="311"/>
    </row>
    <row r="13" spans="1:27" s="132" customFormat="1" x14ac:dyDescent="0.35"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M13" s="316" t="s">
        <v>305</v>
      </c>
      <c r="N13" s="316"/>
      <c r="O13" s="316"/>
      <c r="P13" s="316"/>
      <c r="Q13" s="312"/>
      <c r="R13" s="311"/>
    </row>
    <row r="14" spans="1:27" ht="14.5" customHeight="1" x14ac:dyDescent="0.35">
      <c r="B14" s="351" t="s">
        <v>352</v>
      </c>
      <c r="C14" s="352"/>
      <c r="D14" s="352"/>
      <c r="E14" s="352"/>
      <c r="F14" s="352"/>
      <c r="G14" s="352"/>
      <c r="H14" s="352"/>
      <c r="I14" s="352"/>
      <c r="J14" s="352"/>
      <c r="K14" s="353"/>
    </row>
    <row r="15" spans="1:27" s="132" customFormat="1" ht="14.5" customHeight="1" x14ac:dyDescent="0.35">
      <c r="B15" s="354"/>
      <c r="C15" s="355"/>
      <c r="D15" s="355"/>
      <c r="E15" s="355"/>
      <c r="F15" s="355"/>
      <c r="G15" s="355"/>
      <c r="H15" s="355"/>
      <c r="I15" s="355"/>
      <c r="J15" s="355"/>
      <c r="K15" s="356"/>
      <c r="M15" s="329" t="s">
        <v>353</v>
      </c>
      <c r="N15" s="329"/>
      <c r="O15" s="329"/>
      <c r="P15" s="329"/>
    </row>
    <row r="16" spans="1:27" s="132" customFormat="1" x14ac:dyDescent="0.35">
      <c r="B16" s="357"/>
      <c r="C16" s="358"/>
      <c r="D16" s="358"/>
      <c r="E16" s="358"/>
      <c r="F16" s="358"/>
      <c r="G16" s="358"/>
      <c r="H16" s="358"/>
      <c r="I16" s="358"/>
      <c r="J16" s="358"/>
      <c r="K16" s="359"/>
      <c r="M16" s="329"/>
      <c r="N16" s="329"/>
      <c r="O16" s="329"/>
      <c r="P16" s="329"/>
    </row>
    <row r="17" spans="2:16" s="132" customFormat="1" x14ac:dyDescent="0.35">
      <c r="B17" s="335"/>
      <c r="C17" s="335"/>
      <c r="D17" s="335"/>
      <c r="E17" s="335"/>
      <c r="F17" s="335"/>
      <c r="G17" s="335"/>
      <c r="H17" s="335"/>
      <c r="I17" s="335"/>
      <c r="J17" s="335"/>
      <c r="K17" s="335"/>
    </row>
    <row r="18" spans="2:16" s="132" customFormat="1" ht="14.5" customHeight="1" x14ac:dyDescent="0.35">
      <c r="B18" s="336" t="s">
        <v>274</v>
      </c>
      <c r="C18" s="337"/>
      <c r="D18" s="337"/>
      <c r="E18" s="337"/>
      <c r="F18" s="337"/>
      <c r="G18" s="337"/>
      <c r="H18" s="337"/>
      <c r="I18" s="337"/>
      <c r="J18" s="337"/>
      <c r="K18" s="338"/>
    </row>
    <row r="19" spans="2:16" s="132" customFormat="1" x14ac:dyDescent="0.35">
      <c r="B19" s="339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2:16" s="132" customFormat="1" x14ac:dyDescent="0.35">
      <c r="B20" s="299"/>
      <c r="C20" s="299"/>
      <c r="D20" s="299"/>
      <c r="E20" s="299"/>
      <c r="F20" s="299"/>
      <c r="G20" s="299"/>
      <c r="H20" s="299"/>
      <c r="I20" s="299"/>
      <c r="J20" s="299"/>
      <c r="K20" s="299"/>
    </row>
    <row r="21" spans="2:16" s="132" customFormat="1" ht="14.5" customHeight="1" x14ac:dyDescent="0.35">
      <c r="B21" s="342" t="s">
        <v>319</v>
      </c>
      <c r="C21" s="343"/>
      <c r="D21" s="343"/>
      <c r="E21" s="343"/>
      <c r="F21" s="343"/>
      <c r="G21" s="343"/>
      <c r="H21" s="343"/>
      <c r="I21" s="343"/>
      <c r="J21" s="343"/>
      <c r="K21" s="344"/>
      <c r="M21" s="300"/>
    </row>
    <row r="22" spans="2:16" s="132" customFormat="1" x14ac:dyDescent="0.35">
      <c r="B22" s="345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2:16" s="132" customFormat="1" x14ac:dyDescent="0.35">
      <c r="B23" s="348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2:16" x14ac:dyDescent="0.35">
      <c r="B24" s="334"/>
      <c r="C24" s="334"/>
      <c r="D24" s="334"/>
      <c r="E24" s="334"/>
      <c r="F24" s="334"/>
      <c r="G24" s="334"/>
      <c r="H24" s="334"/>
      <c r="I24" s="334"/>
      <c r="J24" s="334"/>
      <c r="K24" s="334"/>
    </row>
    <row r="25" spans="2:16" ht="14.5" customHeight="1" x14ac:dyDescent="0.35">
      <c r="B25" s="326" t="s">
        <v>264</v>
      </c>
      <c r="C25" s="326"/>
      <c r="D25" s="326"/>
      <c r="E25" s="326"/>
      <c r="F25" s="326"/>
      <c r="G25" s="326"/>
      <c r="H25" s="326"/>
      <c r="I25" s="326"/>
      <c r="J25" s="326"/>
      <c r="K25" s="326"/>
    </row>
    <row r="26" spans="2:16" x14ac:dyDescent="0.35">
      <c r="B26" s="327" t="s">
        <v>266</v>
      </c>
      <c r="C26" s="327"/>
      <c r="D26" s="327"/>
      <c r="E26" s="327"/>
      <c r="F26" s="327"/>
      <c r="G26" s="327"/>
      <c r="H26" s="327"/>
      <c r="I26" s="327"/>
      <c r="J26" s="327"/>
      <c r="K26" s="327"/>
    </row>
    <row r="27" spans="2:16" x14ac:dyDescent="0.35">
      <c r="B27" s="284"/>
      <c r="C27" s="327" t="s">
        <v>275</v>
      </c>
      <c r="D27" s="328"/>
      <c r="E27" s="328"/>
      <c r="F27" s="328"/>
      <c r="G27" s="328"/>
      <c r="H27" s="328"/>
      <c r="I27" s="328"/>
      <c r="J27" s="328"/>
      <c r="K27" s="328"/>
    </row>
    <row r="28" spans="2:16" x14ac:dyDescent="0.35">
      <c r="B28" s="327" t="s">
        <v>267</v>
      </c>
      <c r="C28" s="327"/>
      <c r="D28" s="327"/>
      <c r="E28" s="327"/>
      <c r="F28" s="327"/>
      <c r="G28" s="327"/>
      <c r="H28" s="327"/>
      <c r="I28" s="327"/>
      <c r="J28" s="327"/>
      <c r="K28" s="327"/>
    </row>
    <row r="29" spans="2:16" ht="14.5" customHeight="1" x14ac:dyDescent="0.35">
      <c r="B29" s="317" t="s">
        <v>268</v>
      </c>
      <c r="C29" s="317"/>
      <c r="D29" s="317"/>
      <c r="E29" s="317"/>
      <c r="F29" s="317"/>
      <c r="G29" s="317"/>
      <c r="H29" s="317"/>
      <c r="I29" s="317"/>
      <c r="J29" s="317"/>
      <c r="K29" s="317"/>
    </row>
    <row r="30" spans="2:16" x14ac:dyDescent="0.35">
      <c r="B30" s="317"/>
      <c r="C30" s="317"/>
      <c r="D30" s="317"/>
      <c r="E30" s="317"/>
      <c r="F30" s="317"/>
      <c r="G30" s="317"/>
      <c r="H30" s="317"/>
      <c r="I30" s="317"/>
      <c r="J30" s="317"/>
      <c r="K30" s="317"/>
    </row>
    <row r="31" spans="2:16" s="132" customFormat="1" ht="26.5" customHeight="1" x14ac:dyDescent="0.35">
      <c r="B31" s="317" t="s">
        <v>311</v>
      </c>
      <c r="C31" s="317"/>
      <c r="D31" s="317"/>
      <c r="E31" s="317"/>
      <c r="F31" s="317"/>
      <c r="G31" s="317"/>
      <c r="H31" s="317"/>
      <c r="I31" s="317"/>
      <c r="J31" s="317"/>
      <c r="K31" s="317"/>
      <c r="M31" s="329" t="s">
        <v>310</v>
      </c>
      <c r="N31" s="329"/>
      <c r="O31" s="329"/>
      <c r="P31" s="329"/>
    </row>
    <row r="32" spans="2:16" x14ac:dyDescent="0.35">
      <c r="B32" s="317" t="s">
        <v>269</v>
      </c>
      <c r="C32" s="317"/>
      <c r="D32" s="317"/>
      <c r="E32" s="317"/>
      <c r="F32" s="317"/>
      <c r="G32" s="317"/>
      <c r="H32" s="317"/>
      <c r="I32" s="317"/>
      <c r="J32" s="317"/>
      <c r="K32" s="317"/>
    </row>
    <row r="33" spans="2:16" x14ac:dyDescent="0.35">
      <c r="B33" s="317"/>
      <c r="C33" s="317"/>
      <c r="D33" s="317"/>
      <c r="E33" s="317"/>
      <c r="F33" s="317"/>
      <c r="G33" s="317"/>
      <c r="H33" s="317"/>
      <c r="I33" s="317"/>
      <c r="J33" s="317"/>
      <c r="K33" s="317"/>
    </row>
    <row r="35" spans="2:16" x14ac:dyDescent="0.35">
      <c r="B35" s="307" t="s">
        <v>303</v>
      </c>
    </row>
    <row r="36" spans="2:16" x14ac:dyDescent="0.35">
      <c r="B36" s="327" t="s">
        <v>306</v>
      </c>
      <c r="C36" s="327"/>
      <c r="D36" s="327"/>
      <c r="E36" s="327"/>
      <c r="F36" s="327"/>
      <c r="G36" s="327"/>
      <c r="H36" s="327"/>
      <c r="I36" s="327"/>
      <c r="J36" s="327"/>
      <c r="K36" s="327"/>
    </row>
    <row r="37" spans="2:16" ht="30" customHeight="1" x14ac:dyDescent="0.35">
      <c r="B37" s="317" t="s">
        <v>307</v>
      </c>
      <c r="C37" s="317"/>
      <c r="D37" s="317"/>
      <c r="E37" s="317"/>
      <c r="F37" s="317"/>
      <c r="G37" s="317"/>
      <c r="H37" s="317"/>
      <c r="I37" s="317"/>
      <c r="J37" s="317"/>
      <c r="K37" s="317"/>
      <c r="M37" s="360" t="s">
        <v>309</v>
      </c>
      <c r="N37" s="360"/>
      <c r="O37" s="360"/>
      <c r="P37" s="360"/>
    </row>
    <row r="38" spans="2:16" x14ac:dyDescent="0.35">
      <c r="B38" s="317" t="s">
        <v>304</v>
      </c>
      <c r="C38" s="317"/>
      <c r="D38" s="317"/>
      <c r="E38" s="317"/>
      <c r="F38" s="317"/>
      <c r="G38" s="317"/>
      <c r="H38" s="317"/>
      <c r="I38" s="317"/>
      <c r="J38" s="317"/>
      <c r="K38" s="317"/>
      <c r="M38" s="316" t="s">
        <v>308</v>
      </c>
      <c r="N38" s="316"/>
      <c r="O38" s="316"/>
      <c r="P38" s="316"/>
    </row>
  </sheetData>
  <mergeCells count="27">
    <mergeCell ref="B38:K38"/>
    <mergeCell ref="M13:P13"/>
    <mergeCell ref="B36:K36"/>
    <mergeCell ref="B37:K37"/>
    <mergeCell ref="M38:P38"/>
    <mergeCell ref="M37:P37"/>
    <mergeCell ref="M31:P31"/>
    <mergeCell ref="B31:K31"/>
    <mergeCell ref="B6:K6"/>
    <mergeCell ref="B5:K5"/>
    <mergeCell ref="B9:K9"/>
    <mergeCell ref="B24:K24"/>
    <mergeCell ref="B17:K17"/>
    <mergeCell ref="B18:K19"/>
    <mergeCell ref="B21:K23"/>
    <mergeCell ref="B14:K16"/>
    <mergeCell ref="M12:P12"/>
    <mergeCell ref="B29:K30"/>
    <mergeCell ref="B32:K33"/>
    <mergeCell ref="B7:K8"/>
    <mergeCell ref="B10:K10"/>
    <mergeCell ref="B11:K12"/>
    <mergeCell ref="B25:K25"/>
    <mergeCell ref="B26:K26"/>
    <mergeCell ref="C27:K27"/>
    <mergeCell ref="B28:K28"/>
    <mergeCell ref="M15:P16"/>
  </mergeCells>
  <hyperlinks>
    <hyperlink ref="M12:P12" r:id="rId1" display="See all Step 4&amp;5 Guidance" xr:uid="{00000000-0004-0000-0000-000001000000}"/>
    <hyperlink ref="M37:P37" r:id="rId2" display="See the Steps 4&amp;5 Metric Dashboard " xr:uid="{00000000-0004-0000-0000-000002000000}"/>
    <hyperlink ref="M31:P31" r:id="rId3" display="See the Volunteer &amp; Neighboring Communities Guidance" xr:uid="{00000000-0004-0000-0000-000003000000}"/>
    <hyperlink ref="M13:P13" r:id="rId4" display="See the Data Collection Process Guide" xr:uid="{00000000-0004-0000-0000-000004000000}"/>
    <hyperlink ref="M38:P38" r:id="rId5" display="See the Climate Metric Tracker" xr:uid="{00000000-0004-0000-0000-000005000000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C00000"/>
  </sheetPr>
  <dimension ref="A1:AC995"/>
  <sheetViews>
    <sheetView showGridLines="0" zoomScale="70" zoomScaleNormal="70" workbookViewId="0">
      <selection activeCell="C26" sqref="C26:F26"/>
    </sheetView>
  </sheetViews>
  <sheetFormatPr defaultColWidth="15.1796875" defaultRowHeight="15" customHeight="1" x14ac:dyDescent="0.35"/>
  <cols>
    <col min="1" max="1" width="1.453125" customWidth="1"/>
    <col min="2" max="2" width="9.1796875" customWidth="1"/>
    <col min="3" max="5" width="7.453125" customWidth="1"/>
    <col min="6" max="6" width="37.1796875" customWidth="1"/>
    <col min="7" max="7" width="15.81640625" customWidth="1"/>
    <col min="8" max="8" width="15.81640625" style="109" hidden="1" customWidth="1"/>
    <col min="9" max="9" width="12.81640625" customWidth="1"/>
    <col min="10" max="10" width="11.81640625" customWidth="1"/>
    <col min="11" max="11" width="14.1796875" customWidth="1"/>
    <col min="12" max="12" width="10" style="285" customWidth="1"/>
    <col min="13" max="13" width="5.453125" style="285" customWidth="1"/>
    <col min="14" max="14" width="58" customWidth="1"/>
    <col min="15" max="27" width="7.453125" customWidth="1"/>
  </cols>
  <sheetData>
    <row r="1" spans="1:27" ht="33" customHeight="1" x14ac:dyDescent="0.5">
      <c r="A1" s="1"/>
      <c r="B1" s="387" t="s">
        <v>4</v>
      </c>
      <c r="C1" s="374"/>
      <c r="D1" s="374"/>
      <c r="E1" s="374"/>
      <c r="F1" s="374"/>
      <c r="G1" s="374"/>
      <c r="H1" s="374"/>
      <c r="I1" s="374"/>
      <c r="J1" s="374"/>
      <c r="K1" s="374"/>
      <c r="L1" s="385" t="s">
        <v>271</v>
      </c>
      <c r="M1" s="385"/>
      <c r="N1" s="291" t="s">
        <v>270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8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9.75" customHeight="1" x14ac:dyDescent="0.35">
      <c r="A3" s="1"/>
      <c r="B3" s="386" t="s">
        <v>367</v>
      </c>
      <c r="C3" s="362"/>
      <c r="D3" s="362"/>
      <c r="E3" s="362"/>
      <c r="F3" s="363"/>
      <c r="G3" s="4" t="s">
        <v>3</v>
      </c>
      <c r="H3" s="7" t="s">
        <v>142</v>
      </c>
      <c r="I3" s="7" t="s">
        <v>124</v>
      </c>
      <c r="J3" s="5" t="s">
        <v>125</v>
      </c>
      <c r="K3" s="5" t="s">
        <v>126</v>
      </c>
      <c r="L3" s="287" t="s">
        <v>219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35">
      <c r="A4" s="1"/>
      <c r="B4" s="365" t="s">
        <v>368</v>
      </c>
      <c r="C4" s="366"/>
      <c r="D4" s="366"/>
      <c r="E4" s="366"/>
      <c r="F4" s="366"/>
      <c r="G4" s="366"/>
      <c r="H4" s="366"/>
      <c r="I4" s="366"/>
      <c r="J4" s="366"/>
      <c r="K4" s="366"/>
      <c r="L4" s="287" t="s">
        <v>220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69.75" customHeight="1" x14ac:dyDescent="0.35">
      <c r="A5" s="1"/>
      <c r="B5" s="124">
        <v>1.1000000000000001</v>
      </c>
      <c r="C5" s="367" t="s">
        <v>6</v>
      </c>
      <c r="D5" s="368"/>
      <c r="E5" s="368"/>
      <c r="F5" s="368"/>
      <c r="G5" s="121" t="s">
        <v>8</v>
      </c>
      <c r="H5" s="125"/>
      <c r="I5" s="125"/>
      <c r="J5" s="126"/>
      <c r="K5" s="127"/>
      <c r="L5" s="289"/>
      <c r="N5" s="28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69.75" customHeight="1" x14ac:dyDescent="0.35">
      <c r="A6" s="1"/>
      <c r="B6" s="122">
        <v>1.2</v>
      </c>
      <c r="C6" s="369" t="s">
        <v>10</v>
      </c>
      <c r="D6" s="370"/>
      <c r="E6" s="370"/>
      <c r="F6" s="371"/>
      <c r="G6" s="8" t="s">
        <v>11</v>
      </c>
      <c r="H6" s="123"/>
      <c r="I6" s="125"/>
      <c r="J6" s="126"/>
      <c r="K6" s="127"/>
      <c r="L6" s="289"/>
      <c r="N6" s="28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9.75" customHeight="1" x14ac:dyDescent="0.35">
      <c r="A7" s="1"/>
      <c r="B7" s="15">
        <v>1.3</v>
      </c>
      <c r="C7" s="364" t="s">
        <v>13</v>
      </c>
      <c r="D7" s="362"/>
      <c r="E7" s="362"/>
      <c r="F7" s="363"/>
      <c r="G7" s="31" t="s">
        <v>14</v>
      </c>
      <c r="H7" s="125"/>
      <c r="I7" s="125"/>
      <c r="J7" s="126"/>
      <c r="K7" s="127"/>
      <c r="L7" s="289"/>
      <c r="N7" s="28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09" customFormat="1" ht="69.75" customHeight="1" x14ac:dyDescent="0.35">
      <c r="A8" s="1"/>
      <c r="B8" s="5" t="s">
        <v>240</v>
      </c>
      <c r="C8" s="378" t="s">
        <v>127</v>
      </c>
      <c r="D8" s="383"/>
      <c r="E8" s="383"/>
      <c r="F8" s="384"/>
      <c r="G8" s="110" t="s">
        <v>132</v>
      </c>
      <c r="H8" s="123"/>
      <c r="I8" s="125"/>
      <c r="J8" s="126"/>
      <c r="K8" s="127"/>
      <c r="L8" s="377" t="s">
        <v>299</v>
      </c>
      <c r="M8" s="285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09" customFormat="1" ht="69.75" customHeight="1" x14ac:dyDescent="0.35">
      <c r="A9" s="1"/>
      <c r="B9" s="5" t="s">
        <v>241</v>
      </c>
      <c r="C9" s="378" t="s">
        <v>129</v>
      </c>
      <c r="D9" s="379"/>
      <c r="E9" s="379"/>
      <c r="F9" s="380"/>
      <c r="G9" s="111" t="s">
        <v>130</v>
      </c>
      <c r="H9" s="125"/>
      <c r="I9" s="125"/>
      <c r="J9" s="126"/>
      <c r="K9" s="127"/>
      <c r="L9" s="377"/>
      <c r="M9" s="285"/>
      <c r="N9" s="28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1.25" customHeight="1" x14ac:dyDescent="0.35">
      <c r="A10" s="1"/>
      <c r="B10" s="390" t="s">
        <v>16</v>
      </c>
      <c r="C10" s="374"/>
      <c r="D10" s="374"/>
      <c r="E10" s="374"/>
      <c r="F10" s="374"/>
      <c r="G10" s="374"/>
      <c r="H10" s="374"/>
      <c r="I10" s="374"/>
      <c r="J10" s="374"/>
      <c r="K10" s="374"/>
      <c r="L10" s="28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69.75" customHeight="1" x14ac:dyDescent="0.35">
      <c r="A11" s="1"/>
      <c r="B11" s="30">
        <v>1.4</v>
      </c>
      <c r="C11" s="391" t="s">
        <v>208</v>
      </c>
      <c r="D11" s="366"/>
      <c r="E11" s="366"/>
      <c r="F11" s="392"/>
      <c r="G11" s="183" t="s">
        <v>19</v>
      </c>
      <c r="H11" s="180"/>
      <c r="I11" s="180"/>
      <c r="J11" s="245"/>
      <c r="K11" s="246"/>
      <c r="L11" s="289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9.75" customHeight="1" x14ac:dyDescent="0.35">
      <c r="A12" s="1"/>
      <c r="B12" s="124">
        <v>1.5</v>
      </c>
      <c r="C12" s="372" t="s">
        <v>20</v>
      </c>
      <c r="D12" s="368"/>
      <c r="E12" s="368"/>
      <c r="F12" s="368"/>
      <c r="G12" s="117" t="s">
        <v>19</v>
      </c>
      <c r="H12" s="173"/>
      <c r="I12" s="173"/>
      <c r="J12" s="176"/>
      <c r="K12" s="97"/>
      <c r="L12" s="289"/>
      <c r="N12" s="28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5">
      <c r="A13" s="1"/>
      <c r="B13" s="50">
        <v>1.6</v>
      </c>
      <c r="C13" s="373" t="s">
        <v>393</v>
      </c>
      <c r="D13" s="374"/>
      <c r="E13" s="374"/>
      <c r="F13" s="375"/>
      <c r="G13" s="184" t="s">
        <v>19</v>
      </c>
      <c r="H13" s="185"/>
      <c r="I13" s="173"/>
      <c r="J13" s="186"/>
      <c r="K13" s="187"/>
      <c r="L13" s="289"/>
      <c r="N13" s="28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109" customFormat="1" ht="69.75" customHeight="1" x14ac:dyDescent="0.35">
      <c r="A14" s="1"/>
      <c r="B14" s="5" t="s">
        <v>242</v>
      </c>
      <c r="C14" s="381" t="s">
        <v>131</v>
      </c>
      <c r="D14" s="382"/>
      <c r="E14" s="382"/>
      <c r="F14" s="382"/>
      <c r="G14" s="118" t="s">
        <v>132</v>
      </c>
      <c r="H14" s="173"/>
      <c r="I14" s="181"/>
      <c r="J14" s="242"/>
      <c r="K14" s="182"/>
      <c r="L14" s="287" t="s">
        <v>299</v>
      </c>
      <c r="M14" s="285"/>
      <c r="N14" s="28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50.5" customHeight="1" x14ac:dyDescent="0.35">
      <c r="A15" s="1"/>
      <c r="B15" s="388" t="s">
        <v>45</v>
      </c>
      <c r="C15" s="389"/>
      <c r="D15" s="389"/>
      <c r="E15" s="389"/>
      <c r="F15" s="389"/>
      <c r="G15" s="389"/>
      <c r="H15" s="389"/>
      <c r="I15" s="389"/>
      <c r="J15" s="389"/>
      <c r="K15" s="389"/>
      <c r="L15" s="289"/>
      <c r="M15" s="28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35">
      <c r="A16" s="1"/>
      <c r="B16" s="23"/>
      <c r="C16" s="24"/>
      <c r="D16" s="24"/>
      <c r="E16" s="24"/>
      <c r="F16" s="24"/>
      <c r="G16" s="24"/>
      <c r="H16" s="24"/>
      <c r="I16" s="27"/>
      <c r="J16" s="28"/>
      <c r="K16" s="1"/>
      <c r="L16" s="289"/>
      <c r="M16" s="28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 ht="69.75" customHeight="1" x14ac:dyDescent="0.35">
      <c r="A17" s="1"/>
      <c r="B17" s="386" t="s">
        <v>25</v>
      </c>
      <c r="C17" s="362"/>
      <c r="D17" s="362"/>
      <c r="E17" s="362"/>
      <c r="F17" s="363"/>
      <c r="G17" s="4" t="s">
        <v>3</v>
      </c>
      <c r="H17" s="4"/>
      <c r="I17" s="7" t="s">
        <v>124</v>
      </c>
      <c r="J17" s="5" t="s">
        <v>125</v>
      </c>
      <c r="K17" s="5" t="s">
        <v>126</v>
      </c>
      <c r="L17" s="305" t="s">
        <v>219</v>
      </c>
      <c r="M17" s="289"/>
      <c r="N17" s="1"/>
      <c r="O17" s="1"/>
      <c r="P17" s="1"/>
      <c r="Q17" s="76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42" customHeight="1" x14ac:dyDescent="0.35">
      <c r="A18" s="1"/>
      <c r="B18" s="365" t="s">
        <v>27</v>
      </c>
      <c r="C18" s="366"/>
      <c r="D18" s="366"/>
      <c r="E18" s="366"/>
      <c r="F18" s="366"/>
      <c r="G18" s="366"/>
      <c r="H18" s="366"/>
      <c r="I18" s="366"/>
      <c r="J18" s="366"/>
      <c r="K18" s="366"/>
      <c r="L18" s="289"/>
      <c r="M18" s="28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69.75" customHeight="1" x14ac:dyDescent="0.35">
      <c r="A19" s="1"/>
      <c r="B19" s="14">
        <v>2.1</v>
      </c>
      <c r="C19" s="376" t="s">
        <v>394</v>
      </c>
      <c r="D19" s="362"/>
      <c r="E19" s="362"/>
      <c r="F19" s="363"/>
      <c r="G19" s="80" t="s">
        <v>196</v>
      </c>
      <c r="H19" s="32"/>
      <c r="I19" s="22"/>
      <c r="J19" s="29"/>
      <c r="K19" s="12"/>
      <c r="L19" s="289"/>
      <c r="M19" s="289"/>
      <c r="N19" s="28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 ht="69.75" customHeight="1" x14ac:dyDescent="0.35">
      <c r="A20" s="1"/>
      <c r="B20" s="14">
        <v>2.2000000000000002</v>
      </c>
      <c r="C20" s="364" t="s">
        <v>395</v>
      </c>
      <c r="D20" s="362"/>
      <c r="E20" s="362"/>
      <c r="F20" s="363"/>
      <c r="G20" s="31" t="s">
        <v>195</v>
      </c>
      <c r="H20" s="37"/>
      <c r="I20" s="32"/>
      <c r="J20" s="33"/>
      <c r="K20" s="168"/>
      <c r="L20" s="287" t="s">
        <v>221</v>
      </c>
      <c r="N20" s="28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72" customHeight="1" x14ac:dyDescent="0.35">
      <c r="A21" s="1"/>
      <c r="B21" s="14" t="s">
        <v>31</v>
      </c>
      <c r="C21" s="364" t="s">
        <v>32</v>
      </c>
      <c r="D21" s="362"/>
      <c r="E21" s="362"/>
      <c r="F21" s="363"/>
      <c r="G21" s="31" t="s">
        <v>196</v>
      </c>
      <c r="H21" s="22"/>
      <c r="I21" s="22"/>
      <c r="J21" s="29"/>
      <c r="K21" s="117"/>
      <c r="L21" s="287" t="s">
        <v>316</v>
      </c>
      <c r="M21" s="287" t="s">
        <v>222</v>
      </c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70.5" customHeight="1" x14ac:dyDescent="0.35">
      <c r="A22" s="1"/>
      <c r="B22" s="14" t="s">
        <v>34</v>
      </c>
      <c r="C22" s="364" t="s">
        <v>35</v>
      </c>
      <c r="D22" s="362"/>
      <c r="E22" s="362"/>
      <c r="F22" s="363"/>
      <c r="G22" s="31" t="s">
        <v>195</v>
      </c>
      <c r="H22" s="22"/>
      <c r="I22" s="32"/>
      <c r="J22" s="167"/>
      <c r="K22" s="117"/>
      <c r="L22" s="289"/>
      <c r="M22" s="289"/>
      <c r="N22" s="28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ht="72" customHeight="1" x14ac:dyDescent="0.35">
      <c r="A23" s="1"/>
      <c r="B23" s="14" t="s">
        <v>37</v>
      </c>
      <c r="C23" s="364" t="s">
        <v>32</v>
      </c>
      <c r="D23" s="362"/>
      <c r="E23" s="362"/>
      <c r="F23" s="363"/>
      <c r="G23" s="31" t="s">
        <v>196</v>
      </c>
      <c r="H23" s="37"/>
      <c r="I23" s="22"/>
      <c r="J23" s="29"/>
      <c r="K23" s="117"/>
      <c r="L23" s="289"/>
      <c r="M23" s="289"/>
      <c r="N23" s="28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9" ht="70.5" customHeight="1" x14ac:dyDescent="0.35">
      <c r="A24" s="1"/>
      <c r="B24" s="14" t="s">
        <v>38</v>
      </c>
      <c r="C24" s="364" t="s">
        <v>39</v>
      </c>
      <c r="D24" s="362"/>
      <c r="E24" s="362"/>
      <c r="F24" s="363"/>
      <c r="G24" s="31" t="s">
        <v>195</v>
      </c>
      <c r="H24" s="22"/>
      <c r="I24" s="237"/>
      <c r="J24" s="33"/>
      <c r="K24" s="8"/>
      <c r="L24" s="289"/>
      <c r="M24" s="289"/>
      <c r="N24" s="28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70.5" customHeight="1" x14ac:dyDescent="0.35">
      <c r="A25" s="1"/>
      <c r="B25" s="14">
        <v>2.2999999999999998</v>
      </c>
      <c r="C25" s="364" t="s">
        <v>40</v>
      </c>
      <c r="D25" s="362"/>
      <c r="E25" s="362"/>
      <c r="F25" s="363"/>
      <c r="G25" s="31" t="s">
        <v>41</v>
      </c>
      <c r="H25" s="22"/>
      <c r="I25" s="22"/>
      <c r="J25" s="29"/>
      <c r="K25" s="12"/>
      <c r="L25" s="289"/>
      <c r="M25" s="289"/>
      <c r="N25" s="28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70.5" customHeight="1" x14ac:dyDescent="0.35">
      <c r="A26" s="1"/>
      <c r="B26" s="14">
        <v>2.4</v>
      </c>
      <c r="C26" s="364" t="s">
        <v>396</v>
      </c>
      <c r="D26" s="362"/>
      <c r="E26" s="362"/>
      <c r="F26" s="363"/>
      <c r="G26" s="19" t="s">
        <v>7</v>
      </c>
      <c r="H26" s="163"/>
      <c r="I26" s="164"/>
      <c r="J26" s="165"/>
      <c r="K26" s="166"/>
      <c r="L26" s="289"/>
      <c r="M26" s="289"/>
      <c r="N26" s="28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42" customHeight="1" x14ac:dyDescent="0.35">
      <c r="A27" s="1"/>
      <c r="B27" s="365" t="s">
        <v>42</v>
      </c>
      <c r="C27" s="366"/>
      <c r="D27" s="366"/>
      <c r="E27" s="366"/>
      <c r="F27" s="366"/>
      <c r="G27" s="366"/>
      <c r="H27" s="366"/>
      <c r="I27" s="366"/>
      <c r="J27" s="366"/>
      <c r="K27" s="366"/>
      <c r="L27" s="289"/>
      <c r="M27" s="28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70.5" customHeight="1" x14ac:dyDescent="0.35">
      <c r="A28" s="1"/>
      <c r="B28" s="14">
        <v>2.5</v>
      </c>
      <c r="C28" s="376" t="s">
        <v>44</v>
      </c>
      <c r="D28" s="362"/>
      <c r="E28" s="362"/>
      <c r="F28" s="363"/>
      <c r="G28" s="80" t="s">
        <v>196</v>
      </c>
      <c r="H28" s="42"/>
      <c r="I28" s="42"/>
      <c r="J28" s="88"/>
      <c r="K28" s="13"/>
      <c r="L28" s="290"/>
      <c r="M28" s="290"/>
      <c r="N28" s="286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3"/>
      <c r="AC28" s="73"/>
    </row>
    <row r="29" spans="1:29" ht="70.5" customHeight="1" x14ac:dyDescent="0.35">
      <c r="A29" s="1"/>
      <c r="B29" s="43">
        <v>2.6</v>
      </c>
      <c r="C29" s="364" t="s">
        <v>47</v>
      </c>
      <c r="D29" s="362"/>
      <c r="E29" s="362"/>
      <c r="F29" s="363"/>
      <c r="G29" s="19" t="s">
        <v>195</v>
      </c>
      <c r="H29" s="32"/>
      <c r="I29" s="32"/>
      <c r="J29" s="247"/>
      <c r="K29" s="12"/>
      <c r="L29" s="287" t="s">
        <v>221</v>
      </c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72" customHeight="1" x14ac:dyDescent="0.35">
      <c r="A30" s="1"/>
      <c r="B30" s="14" t="s">
        <v>49</v>
      </c>
      <c r="C30" s="364" t="s">
        <v>32</v>
      </c>
      <c r="D30" s="362"/>
      <c r="E30" s="362"/>
      <c r="F30" s="363"/>
      <c r="G30" s="31" t="s">
        <v>196</v>
      </c>
      <c r="H30" s="22"/>
      <c r="I30" s="22"/>
      <c r="J30" s="26"/>
      <c r="K30" s="12"/>
      <c r="L30" s="287" t="s">
        <v>316</v>
      </c>
      <c r="M30" s="287" t="s">
        <v>222</v>
      </c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70.5" customHeight="1" x14ac:dyDescent="0.35">
      <c r="A31" s="1"/>
      <c r="B31" s="14" t="s">
        <v>50</v>
      </c>
      <c r="C31" s="364" t="s">
        <v>35</v>
      </c>
      <c r="D31" s="362"/>
      <c r="E31" s="362"/>
      <c r="F31" s="363"/>
      <c r="G31" s="31" t="s">
        <v>195</v>
      </c>
      <c r="H31" s="42"/>
      <c r="I31" s="237"/>
      <c r="J31" s="45"/>
      <c r="K31" s="12"/>
      <c r="L31" s="289"/>
      <c r="M31" s="289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72" customHeight="1" x14ac:dyDescent="0.35">
      <c r="A32" s="1"/>
      <c r="B32" s="14" t="s">
        <v>51</v>
      </c>
      <c r="C32" s="364" t="s">
        <v>32</v>
      </c>
      <c r="D32" s="362"/>
      <c r="E32" s="362"/>
      <c r="F32" s="363"/>
      <c r="G32" s="31" t="s">
        <v>196</v>
      </c>
      <c r="H32" s="32"/>
      <c r="I32" s="35"/>
      <c r="J32" s="9"/>
      <c r="K32" s="12"/>
      <c r="L32" s="289"/>
      <c r="M32" s="289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0.5" customHeight="1" x14ac:dyDescent="0.35">
      <c r="A33" s="1"/>
      <c r="B33" s="48" t="s">
        <v>53</v>
      </c>
      <c r="C33" s="364" t="s">
        <v>39</v>
      </c>
      <c r="D33" s="362"/>
      <c r="E33" s="362"/>
      <c r="F33" s="363"/>
      <c r="G33" s="31" t="s">
        <v>195</v>
      </c>
      <c r="H33" s="35"/>
      <c r="I33" s="35"/>
      <c r="J33" s="45"/>
      <c r="K33" s="12"/>
      <c r="L33" s="289"/>
      <c r="M33" s="289"/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0.5" customHeight="1" x14ac:dyDescent="0.35">
      <c r="A34" s="1"/>
      <c r="B34" s="14">
        <v>2.7</v>
      </c>
      <c r="C34" s="364" t="s">
        <v>300</v>
      </c>
      <c r="D34" s="362"/>
      <c r="E34" s="362"/>
      <c r="F34" s="363"/>
      <c r="G34" s="31" t="s">
        <v>41</v>
      </c>
      <c r="H34" s="35"/>
      <c r="I34" s="35"/>
      <c r="J34" s="18"/>
      <c r="K34" s="12"/>
      <c r="L34" s="289"/>
      <c r="M34" s="289"/>
      <c r="N34" s="28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0.5" customHeight="1" x14ac:dyDescent="0.35">
      <c r="A35" s="1"/>
      <c r="B35" s="14">
        <v>2.8</v>
      </c>
      <c r="C35" s="364" t="s">
        <v>54</v>
      </c>
      <c r="D35" s="362"/>
      <c r="E35" s="362"/>
      <c r="F35" s="363"/>
      <c r="G35" s="19" t="s">
        <v>7</v>
      </c>
      <c r="H35" s="169"/>
      <c r="I35" s="169"/>
      <c r="J35" s="170"/>
      <c r="K35" s="166"/>
      <c r="L35" s="289"/>
      <c r="M35" s="289"/>
      <c r="N35" s="28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5" customHeight="1" x14ac:dyDescent="0.35">
      <c r="A36" s="1"/>
      <c r="B36" s="361" t="s">
        <v>45</v>
      </c>
      <c r="C36" s="362"/>
      <c r="D36" s="362"/>
      <c r="E36" s="362"/>
      <c r="F36" s="362"/>
      <c r="G36" s="362"/>
      <c r="H36" s="362"/>
      <c r="I36" s="362"/>
      <c r="J36" s="362"/>
      <c r="K36" s="363"/>
      <c r="L36" s="289"/>
      <c r="M36" s="28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89"/>
      <c r="M37" s="28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89"/>
      <c r="M38" s="28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9"/>
      <c r="M39" s="28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89"/>
      <c r="M40" s="28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89"/>
      <c r="M41" s="28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89"/>
      <c r="M42" s="28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89"/>
      <c r="M43" s="28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89"/>
      <c r="M44" s="289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89"/>
      <c r="M45" s="28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89"/>
      <c r="M46" s="28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89"/>
      <c r="M47" s="28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89"/>
      <c r="M48" s="28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89"/>
      <c r="M49" s="28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89"/>
      <c r="M50" s="28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89"/>
      <c r="M51" s="289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89"/>
      <c r="M52" s="28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89"/>
      <c r="M53" s="28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89"/>
      <c r="M54" s="28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89"/>
      <c r="M55" s="28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89"/>
      <c r="M56" s="28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89"/>
      <c r="M57" s="28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89"/>
      <c r="M58" s="289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89"/>
      <c r="M59" s="28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89"/>
      <c r="M60" s="289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89"/>
      <c r="M61" s="289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89"/>
      <c r="M62" s="289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89"/>
      <c r="M63" s="289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89"/>
      <c r="M64" s="28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89"/>
      <c r="M65" s="28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89"/>
      <c r="M66" s="28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89"/>
      <c r="M67" s="28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89"/>
      <c r="M68" s="28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89"/>
      <c r="M69" s="28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89"/>
      <c r="M70" s="28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89"/>
      <c r="M71" s="28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89"/>
      <c r="M72" s="28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89"/>
      <c r="M73" s="28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89"/>
      <c r="M74" s="28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89"/>
      <c r="M75" s="28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89"/>
      <c r="M76" s="28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89"/>
      <c r="M77" s="28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89"/>
      <c r="M78" s="28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89"/>
      <c r="M79" s="28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89"/>
      <c r="M80" s="28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89"/>
      <c r="M81" s="28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89"/>
      <c r="M82" s="28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89"/>
      <c r="M83" s="28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89"/>
      <c r="M84" s="28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89"/>
      <c r="M85" s="28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89"/>
      <c r="M86" s="28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89"/>
      <c r="M87" s="28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89"/>
      <c r="M88" s="28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89"/>
      <c r="M89" s="28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89"/>
      <c r="M90" s="28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89"/>
      <c r="M91" s="28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89"/>
      <c r="M92" s="28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89"/>
      <c r="M93" s="28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89"/>
      <c r="M94" s="28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89"/>
      <c r="M95" s="28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89"/>
      <c r="M96" s="28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89"/>
      <c r="M97" s="28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89"/>
      <c r="M98" s="28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89"/>
      <c r="M99" s="28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89"/>
      <c r="M100" s="28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89"/>
      <c r="M101" s="28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89"/>
      <c r="M102" s="28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89"/>
      <c r="M103" s="28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89"/>
      <c r="M104" s="28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9"/>
      <c r="M105" s="28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9"/>
      <c r="M106" s="28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89"/>
      <c r="M107" s="28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89"/>
      <c r="M108" s="28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89"/>
      <c r="M109" s="28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89"/>
      <c r="M110" s="28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89"/>
      <c r="M111" s="28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89"/>
      <c r="M112" s="28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89"/>
      <c r="M113" s="28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89"/>
      <c r="M114" s="28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89"/>
      <c r="M115" s="28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89"/>
      <c r="M116" s="28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89"/>
      <c r="M117" s="28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89"/>
      <c r="M118" s="28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89"/>
      <c r="M119" s="28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89"/>
      <c r="M120" s="28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89"/>
      <c r="M121" s="28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89"/>
      <c r="M122" s="28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89"/>
      <c r="M123" s="28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89"/>
      <c r="M124" s="28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89"/>
      <c r="M125" s="28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89"/>
      <c r="M126" s="28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89"/>
      <c r="M127" s="28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89"/>
      <c r="M128" s="28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89"/>
      <c r="M129" s="28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89"/>
      <c r="M130" s="28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89"/>
      <c r="M131" s="28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89"/>
      <c r="M132" s="28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89"/>
      <c r="M133" s="28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89"/>
      <c r="M134" s="28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89"/>
      <c r="M135" s="28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89"/>
      <c r="M136" s="28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89"/>
      <c r="M137" s="28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89"/>
      <c r="M138" s="28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89"/>
      <c r="M139" s="28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89"/>
      <c r="M140" s="28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89"/>
      <c r="M141" s="28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89"/>
      <c r="M142" s="28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89"/>
      <c r="M143" s="28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89"/>
      <c r="M144" s="28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89"/>
      <c r="M145" s="28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89"/>
      <c r="M146" s="28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89"/>
      <c r="M147" s="28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89"/>
      <c r="M148" s="28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89"/>
      <c r="M149" s="28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89"/>
      <c r="M150" s="28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89"/>
      <c r="M151" s="28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89"/>
      <c r="M152" s="28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89"/>
      <c r="M153" s="28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89"/>
      <c r="M154" s="28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89"/>
      <c r="M155" s="28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89"/>
      <c r="M156" s="28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89"/>
      <c r="M157" s="28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89"/>
      <c r="M158" s="28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89"/>
      <c r="M159" s="28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89"/>
      <c r="M160" s="28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89"/>
      <c r="M161" s="28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89"/>
      <c r="M162" s="28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89"/>
      <c r="M163" s="28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89"/>
      <c r="M164" s="28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89"/>
      <c r="M165" s="28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89"/>
      <c r="M166" s="28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89"/>
      <c r="M167" s="28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89"/>
      <c r="M168" s="28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89"/>
      <c r="M169" s="28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89"/>
      <c r="M170" s="28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89"/>
      <c r="M171" s="28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89"/>
      <c r="M172" s="28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89"/>
      <c r="M173" s="28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89"/>
      <c r="M174" s="28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89"/>
      <c r="M175" s="28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89"/>
      <c r="M176" s="28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89"/>
      <c r="M177" s="28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89"/>
      <c r="M178" s="28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89"/>
      <c r="M179" s="28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89"/>
      <c r="M180" s="28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89"/>
      <c r="M181" s="28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89"/>
      <c r="M182" s="28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89"/>
      <c r="M183" s="28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89"/>
      <c r="M184" s="28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89"/>
      <c r="M185" s="28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89"/>
      <c r="M186" s="28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89"/>
      <c r="M187" s="28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89"/>
      <c r="M188" s="28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89"/>
      <c r="M189" s="28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89"/>
      <c r="M190" s="28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89"/>
      <c r="M191" s="28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89"/>
      <c r="M192" s="28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89"/>
      <c r="M193" s="28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89"/>
      <c r="M194" s="28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89"/>
      <c r="M195" s="28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89"/>
      <c r="M196" s="28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89"/>
      <c r="M197" s="28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89"/>
      <c r="M198" s="28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89"/>
      <c r="M199" s="28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89"/>
      <c r="M200" s="28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89"/>
      <c r="M201" s="28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89"/>
      <c r="M202" s="28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89"/>
      <c r="M203" s="28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89"/>
      <c r="M204" s="28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89"/>
      <c r="M205" s="28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89"/>
      <c r="M206" s="28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89"/>
      <c r="M207" s="28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89"/>
      <c r="M208" s="28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89"/>
      <c r="M209" s="28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89"/>
      <c r="M210" s="28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89"/>
      <c r="M211" s="28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89"/>
      <c r="M212" s="28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89"/>
      <c r="M213" s="28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89"/>
      <c r="M214" s="28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89"/>
      <c r="M215" s="28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89"/>
      <c r="M216" s="28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89"/>
      <c r="M217" s="28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89"/>
      <c r="M218" s="28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89"/>
      <c r="M219" s="28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89"/>
      <c r="M220" s="28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89"/>
      <c r="M221" s="28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89"/>
      <c r="M222" s="28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89"/>
      <c r="M223" s="28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89"/>
      <c r="M224" s="28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89"/>
      <c r="M225" s="28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89"/>
      <c r="M226" s="28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89"/>
      <c r="M227" s="28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89"/>
      <c r="M228" s="28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89"/>
      <c r="M229" s="28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89"/>
      <c r="M230" s="28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89"/>
      <c r="M231" s="28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89"/>
      <c r="M232" s="28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89"/>
      <c r="M233" s="28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89"/>
      <c r="M234" s="28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89"/>
      <c r="M235" s="28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89"/>
      <c r="M236" s="28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89"/>
      <c r="M237" s="28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89"/>
      <c r="M238" s="28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89"/>
      <c r="M239" s="28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89"/>
      <c r="M240" s="28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89"/>
      <c r="M241" s="28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89"/>
      <c r="M242" s="28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89"/>
      <c r="M243" s="28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89"/>
      <c r="M244" s="28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89"/>
      <c r="M245" s="28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89"/>
      <c r="M246" s="28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89"/>
      <c r="M247" s="28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89"/>
      <c r="M248" s="28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89"/>
      <c r="M249" s="28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89"/>
      <c r="M250" s="28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89"/>
      <c r="M251" s="28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89"/>
      <c r="M252" s="28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89"/>
      <c r="M253" s="28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89"/>
      <c r="M254" s="28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89"/>
      <c r="M255" s="28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89"/>
      <c r="M256" s="28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89"/>
      <c r="M257" s="28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89"/>
      <c r="M258" s="28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89"/>
      <c r="M259" s="28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89"/>
      <c r="M260" s="28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9"/>
      <c r="M261" s="28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89"/>
      <c r="M262" s="28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89"/>
      <c r="M263" s="28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89"/>
      <c r="M264" s="28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89"/>
      <c r="M265" s="28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89"/>
      <c r="M266" s="28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89"/>
      <c r="M267" s="28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89"/>
      <c r="M268" s="28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89"/>
      <c r="M269" s="28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89"/>
      <c r="M270" s="28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89"/>
      <c r="M271" s="28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89"/>
      <c r="M272" s="28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89"/>
      <c r="M273" s="28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89"/>
      <c r="M274" s="28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89"/>
      <c r="M275" s="28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89"/>
      <c r="M276" s="28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89"/>
      <c r="M277" s="28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89"/>
      <c r="M278" s="28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89"/>
      <c r="M279" s="28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89"/>
      <c r="M280" s="28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89"/>
      <c r="M281" s="28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89"/>
      <c r="M282" s="28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89"/>
      <c r="M283" s="28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89"/>
      <c r="M284" s="28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89"/>
      <c r="M285" s="28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89"/>
      <c r="M286" s="28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89"/>
      <c r="M287" s="28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89"/>
      <c r="M288" s="28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89"/>
      <c r="M289" s="28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89"/>
      <c r="M290" s="28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89"/>
      <c r="M291" s="28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89"/>
      <c r="M292" s="28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89"/>
      <c r="M293" s="28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89"/>
      <c r="M294" s="28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89"/>
      <c r="M295" s="28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89"/>
      <c r="M296" s="28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89"/>
      <c r="M297" s="28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89"/>
      <c r="M298" s="28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89"/>
      <c r="M299" s="28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89"/>
      <c r="M300" s="28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89"/>
      <c r="M301" s="28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89"/>
      <c r="M302" s="28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89"/>
      <c r="M303" s="28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89"/>
      <c r="M304" s="28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89"/>
      <c r="M305" s="28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89"/>
      <c r="M306" s="28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89"/>
      <c r="M307" s="28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89"/>
      <c r="M308" s="28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89"/>
      <c r="M309" s="28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89"/>
      <c r="M310" s="28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89"/>
      <c r="M311" s="28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89"/>
      <c r="M312" s="28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89"/>
      <c r="M313" s="28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89"/>
      <c r="M314" s="28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89"/>
      <c r="M315" s="28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89"/>
      <c r="M316" s="28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89"/>
      <c r="M317" s="28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89"/>
      <c r="M318" s="28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89"/>
      <c r="M319" s="28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89"/>
      <c r="M320" s="28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89"/>
      <c r="M321" s="28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89"/>
      <c r="M322" s="28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89"/>
      <c r="M323" s="28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89"/>
      <c r="M324" s="28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89"/>
      <c r="M325" s="28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89"/>
      <c r="M326" s="28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89"/>
      <c r="M327" s="28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89"/>
      <c r="M328" s="28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89"/>
      <c r="M329" s="28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89"/>
      <c r="M330" s="28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89"/>
      <c r="M331" s="28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89"/>
      <c r="M332" s="28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89"/>
      <c r="M333" s="28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89"/>
      <c r="M334" s="28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89"/>
      <c r="M335" s="28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89"/>
      <c r="M336" s="28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89"/>
      <c r="M337" s="28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89"/>
      <c r="M338" s="28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89"/>
      <c r="M339" s="28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89"/>
      <c r="M340" s="28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89"/>
      <c r="M341" s="28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89"/>
      <c r="M342" s="28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89"/>
      <c r="M343" s="28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89"/>
      <c r="M344" s="28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89"/>
      <c r="M345" s="28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89"/>
      <c r="M346" s="28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89"/>
      <c r="M347" s="28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89"/>
      <c r="M348" s="28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89"/>
      <c r="M349" s="28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89"/>
      <c r="M350" s="28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89"/>
      <c r="M351" s="28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89"/>
      <c r="M352" s="28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89"/>
      <c r="M353" s="28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89"/>
      <c r="M354" s="28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89"/>
      <c r="M355" s="28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89"/>
      <c r="M356" s="28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89"/>
      <c r="M357" s="28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89"/>
      <c r="M358" s="28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89"/>
      <c r="M359" s="28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89"/>
      <c r="M360" s="28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89"/>
      <c r="M361" s="28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89"/>
      <c r="M362" s="28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89"/>
      <c r="M363" s="28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89"/>
      <c r="M364" s="28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89"/>
      <c r="M365" s="28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89"/>
      <c r="M366" s="28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89"/>
      <c r="M367" s="28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89"/>
      <c r="M368" s="28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89"/>
      <c r="M369" s="28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89"/>
      <c r="M370" s="28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89"/>
      <c r="M371" s="28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89"/>
      <c r="M372" s="28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89"/>
      <c r="M373" s="28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89"/>
      <c r="M374" s="28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89"/>
      <c r="M375" s="28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89"/>
      <c r="M376" s="28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89"/>
      <c r="M377" s="28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89"/>
      <c r="M378" s="28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89"/>
      <c r="M379" s="28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89"/>
      <c r="M380" s="28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89"/>
      <c r="M381" s="28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89"/>
      <c r="M382" s="28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89"/>
      <c r="M383" s="28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89"/>
      <c r="M384" s="28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89"/>
      <c r="M385" s="28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89"/>
      <c r="M386" s="28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89"/>
      <c r="M387" s="28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89"/>
      <c r="M388" s="28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89"/>
      <c r="M389" s="28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89"/>
      <c r="M390" s="28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89"/>
      <c r="M391" s="28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89"/>
      <c r="M392" s="28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89"/>
      <c r="M393" s="28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89"/>
      <c r="M394" s="28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89"/>
      <c r="M395" s="28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89"/>
      <c r="M396" s="28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89"/>
      <c r="M397" s="28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89"/>
      <c r="M398" s="28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89"/>
      <c r="M399" s="28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89"/>
      <c r="M400" s="28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89"/>
      <c r="M401" s="28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89"/>
      <c r="M402" s="28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89"/>
      <c r="M403" s="28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89"/>
      <c r="M404" s="28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89"/>
      <c r="M405" s="28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89"/>
      <c r="M406" s="28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89"/>
      <c r="M407" s="28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89"/>
      <c r="M408" s="28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89"/>
      <c r="M409" s="28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89"/>
      <c r="M410" s="28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89"/>
      <c r="M411" s="28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89"/>
      <c r="M412" s="28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89"/>
      <c r="M413" s="28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89"/>
      <c r="M414" s="28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89"/>
      <c r="M415" s="28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89"/>
      <c r="M416" s="28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89"/>
      <c r="M417" s="28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89"/>
      <c r="M418" s="28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89"/>
      <c r="M419" s="28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89"/>
      <c r="M420" s="28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89"/>
      <c r="M421" s="28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89"/>
      <c r="M422" s="28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89"/>
      <c r="M423" s="28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89"/>
      <c r="M424" s="28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89"/>
      <c r="M425" s="28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89"/>
      <c r="M426" s="28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89"/>
      <c r="M427" s="28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89"/>
      <c r="M428" s="28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89"/>
      <c r="M429" s="28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89"/>
      <c r="M430" s="28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89"/>
      <c r="M431" s="28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89"/>
      <c r="M432" s="28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89"/>
      <c r="M433" s="28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89"/>
      <c r="M434" s="28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89"/>
      <c r="M435" s="28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89"/>
      <c r="M436" s="28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89"/>
      <c r="M437" s="28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89"/>
      <c r="M438" s="28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89"/>
      <c r="M439" s="28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89"/>
      <c r="M440" s="28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89"/>
      <c r="M441" s="28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89"/>
      <c r="M442" s="28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89"/>
      <c r="M443" s="28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89"/>
      <c r="M444" s="28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89"/>
      <c r="M445" s="28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89"/>
      <c r="M446" s="28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89"/>
      <c r="M447" s="28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89"/>
      <c r="M448" s="28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89"/>
      <c r="M449" s="28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89"/>
      <c r="M450" s="28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89"/>
      <c r="M451" s="28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89"/>
      <c r="M452" s="28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89"/>
      <c r="M453" s="28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89"/>
      <c r="M454" s="28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89"/>
      <c r="M455" s="28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89"/>
      <c r="M456" s="28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89"/>
      <c r="M457" s="28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89"/>
      <c r="M458" s="28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89"/>
      <c r="M459" s="28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89"/>
      <c r="M460" s="28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89"/>
      <c r="M461" s="28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89"/>
      <c r="M462" s="28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89"/>
      <c r="M463" s="28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89"/>
      <c r="M464" s="28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89"/>
      <c r="M465" s="28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89"/>
      <c r="M466" s="28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89"/>
      <c r="M467" s="28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89"/>
      <c r="M468" s="28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89"/>
      <c r="M469" s="28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89"/>
      <c r="M470" s="28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89"/>
      <c r="M471" s="28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89"/>
      <c r="M472" s="28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89"/>
      <c r="M473" s="28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89"/>
      <c r="M474" s="28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89"/>
      <c r="M475" s="28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89"/>
      <c r="M476" s="28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89"/>
      <c r="M477" s="28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89"/>
      <c r="M478" s="28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89"/>
      <c r="M479" s="28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89"/>
      <c r="M480" s="28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89"/>
      <c r="M481" s="28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89"/>
      <c r="M482" s="28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89"/>
      <c r="M483" s="28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89"/>
      <c r="M484" s="28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89"/>
      <c r="M485" s="28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89"/>
      <c r="M486" s="28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89"/>
      <c r="M487" s="28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89"/>
      <c r="M488" s="28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89"/>
      <c r="M489" s="28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89"/>
      <c r="M490" s="28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89"/>
      <c r="M491" s="28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89"/>
      <c r="M492" s="28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89"/>
      <c r="M493" s="28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89"/>
      <c r="M494" s="28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89"/>
      <c r="M495" s="28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89"/>
      <c r="M496" s="28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89"/>
      <c r="M497" s="28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89"/>
      <c r="M498" s="28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89"/>
      <c r="M499" s="28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89"/>
      <c r="M500" s="28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89"/>
      <c r="M501" s="28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89"/>
      <c r="M502" s="28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89"/>
      <c r="M503" s="28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89"/>
      <c r="M504" s="28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89"/>
      <c r="M505" s="28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89"/>
      <c r="M506" s="28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89"/>
      <c r="M507" s="28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89"/>
      <c r="M508" s="28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89"/>
      <c r="M509" s="28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89"/>
      <c r="M510" s="28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89"/>
      <c r="M511" s="28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89"/>
      <c r="M512" s="28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89"/>
      <c r="M513" s="28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89"/>
      <c r="M514" s="28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89"/>
      <c r="M515" s="28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89"/>
      <c r="M516" s="28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89"/>
      <c r="M517" s="28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89"/>
      <c r="M518" s="28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89"/>
      <c r="M519" s="28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89"/>
      <c r="M520" s="28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89"/>
      <c r="M521" s="28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89"/>
      <c r="M522" s="28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89"/>
      <c r="M523" s="28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89"/>
      <c r="M524" s="28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89"/>
      <c r="M525" s="28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89"/>
      <c r="M526" s="28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89"/>
      <c r="M527" s="28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89"/>
      <c r="M528" s="28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89"/>
      <c r="M529" s="28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89"/>
      <c r="M530" s="28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89"/>
      <c r="M531" s="28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89"/>
      <c r="M532" s="28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89"/>
      <c r="M533" s="28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89"/>
      <c r="M534" s="28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89"/>
      <c r="M535" s="28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89"/>
      <c r="M536" s="28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89"/>
      <c r="M537" s="28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89"/>
      <c r="M538" s="28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89"/>
      <c r="M539" s="28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89"/>
      <c r="M540" s="28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89"/>
      <c r="M541" s="28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89"/>
      <c r="M542" s="28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89"/>
      <c r="M543" s="28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89"/>
      <c r="M544" s="28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89"/>
      <c r="M545" s="28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89"/>
      <c r="M546" s="28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89"/>
      <c r="M547" s="28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89"/>
      <c r="M548" s="28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89"/>
      <c r="M549" s="28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89"/>
      <c r="M550" s="28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89"/>
      <c r="M551" s="28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89"/>
      <c r="M552" s="28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89"/>
      <c r="M553" s="28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89"/>
      <c r="M554" s="28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89"/>
      <c r="M555" s="28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89"/>
      <c r="M556" s="28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89"/>
      <c r="M557" s="28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89"/>
      <c r="M558" s="28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89"/>
      <c r="M559" s="28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89"/>
      <c r="M560" s="28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89"/>
      <c r="M561" s="28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89"/>
      <c r="M562" s="28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89"/>
      <c r="M563" s="28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89"/>
      <c r="M564" s="28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89"/>
      <c r="M565" s="28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89"/>
      <c r="M566" s="28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89"/>
      <c r="M567" s="28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89"/>
      <c r="M568" s="28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89"/>
      <c r="M569" s="28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89"/>
      <c r="M570" s="28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89"/>
      <c r="M571" s="28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89"/>
      <c r="M572" s="28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89"/>
      <c r="M573" s="28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89"/>
      <c r="M574" s="28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89"/>
      <c r="M575" s="28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89"/>
      <c r="M576" s="28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89"/>
      <c r="M577" s="28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89"/>
      <c r="M578" s="28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89"/>
      <c r="M579" s="28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89"/>
      <c r="M580" s="28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89"/>
      <c r="M581" s="28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89"/>
      <c r="M582" s="28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89"/>
      <c r="M583" s="28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89"/>
      <c r="M584" s="28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89"/>
      <c r="M585" s="28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89"/>
      <c r="M586" s="28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89"/>
      <c r="M587" s="28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89"/>
      <c r="M588" s="28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89"/>
      <c r="M589" s="28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89"/>
      <c r="M590" s="28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89"/>
      <c r="M591" s="28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89"/>
      <c r="M592" s="28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89"/>
      <c r="M593" s="28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89"/>
      <c r="M594" s="28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89"/>
      <c r="M595" s="28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89"/>
      <c r="M596" s="28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89"/>
      <c r="M597" s="28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89"/>
      <c r="M598" s="28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89"/>
      <c r="M599" s="28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89"/>
      <c r="M600" s="28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89"/>
      <c r="M601" s="28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89"/>
      <c r="M602" s="28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89"/>
      <c r="M603" s="28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89"/>
      <c r="M604" s="28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89"/>
      <c r="M605" s="28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89"/>
      <c r="M606" s="28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89"/>
      <c r="M607" s="28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89"/>
      <c r="M608" s="28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89"/>
      <c r="M609" s="28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89"/>
      <c r="M610" s="28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89"/>
      <c r="M611" s="28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89"/>
      <c r="M612" s="28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89"/>
      <c r="M613" s="28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89"/>
      <c r="M614" s="28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89"/>
      <c r="M615" s="28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89"/>
      <c r="M616" s="28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89"/>
      <c r="M617" s="28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89"/>
      <c r="M618" s="28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89"/>
      <c r="M619" s="28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89"/>
      <c r="M620" s="28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89"/>
      <c r="M621" s="28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89"/>
      <c r="M622" s="28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89"/>
      <c r="M623" s="28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89"/>
      <c r="M624" s="28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89"/>
      <c r="M625" s="28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89"/>
      <c r="M626" s="28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89"/>
      <c r="M627" s="28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89"/>
      <c r="M628" s="28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89"/>
      <c r="M629" s="28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89"/>
      <c r="M630" s="28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89"/>
      <c r="M631" s="28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89"/>
      <c r="M632" s="28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89"/>
      <c r="M633" s="28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89"/>
      <c r="M634" s="28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89"/>
      <c r="M635" s="28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89"/>
      <c r="M636" s="28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89"/>
      <c r="M637" s="28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89"/>
      <c r="M638" s="28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89"/>
      <c r="M639" s="28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89"/>
      <c r="M640" s="28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89"/>
      <c r="M641" s="28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89"/>
      <c r="M642" s="28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89"/>
      <c r="M643" s="28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89"/>
      <c r="M644" s="28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89"/>
      <c r="M645" s="28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89"/>
      <c r="M646" s="28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89"/>
      <c r="M647" s="28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89"/>
      <c r="M648" s="28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89"/>
      <c r="M649" s="28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89"/>
      <c r="M650" s="28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89"/>
      <c r="M651" s="28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89"/>
      <c r="M652" s="28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89"/>
      <c r="M653" s="28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89"/>
      <c r="M654" s="28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89"/>
      <c r="M655" s="28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89"/>
      <c r="M656" s="28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89"/>
      <c r="M657" s="28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89"/>
      <c r="M658" s="28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89"/>
      <c r="M659" s="28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89"/>
      <c r="M660" s="28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89"/>
      <c r="M661" s="28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89"/>
      <c r="M662" s="28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89"/>
      <c r="M663" s="28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89"/>
      <c r="M664" s="28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89"/>
      <c r="M665" s="28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89"/>
      <c r="M666" s="28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89"/>
      <c r="M667" s="28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89"/>
      <c r="M668" s="28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89"/>
      <c r="M669" s="28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89"/>
      <c r="M670" s="28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89"/>
      <c r="M671" s="28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89"/>
      <c r="M672" s="28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89"/>
      <c r="M673" s="28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89"/>
      <c r="M674" s="28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89"/>
      <c r="M675" s="28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89"/>
      <c r="M676" s="28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89"/>
      <c r="M677" s="28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89"/>
      <c r="M678" s="28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89"/>
      <c r="M679" s="28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89"/>
      <c r="M680" s="28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89"/>
      <c r="M681" s="28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89"/>
      <c r="M682" s="28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89"/>
      <c r="M683" s="28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89"/>
      <c r="M684" s="28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89"/>
      <c r="M685" s="28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89"/>
      <c r="M686" s="28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89"/>
      <c r="M687" s="28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89"/>
      <c r="M688" s="28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89"/>
      <c r="M689" s="28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89"/>
      <c r="M690" s="28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89"/>
      <c r="M691" s="28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89"/>
      <c r="M692" s="28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89"/>
      <c r="M693" s="28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89"/>
      <c r="M694" s="28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89"/>
      <c r="M695" s="28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89"/>
      <c r="M696" s="28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89"/>
      <c r="M697" s="28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89"/>
      <c r="M698" s="28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89"/>
      <c r="M699" s="28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89"/>
      <c r="M700" s="28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89"/>
      <c r="M701" s="28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89"/>
      <c r="M702" s="28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89"/>
      <c r="M703" s="28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89"/>
      <c r="M704" s="28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89"/>
      <c r="M705" s="28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89"/>
      <c r="M706" s="28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89"/>
      <c r="M707" s="28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89"/>
      <c r="M708" s="28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89"/>
      <c r="M709" s="28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89"/>
      <c r="M710" s="28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89"/>
      <c r="M711" s="28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89"/>
      <c r="M712" s="28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89"/>
      <c r="M713" s="28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89"/>
      <c r="M714" s="28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89"/>
      <c r="M715" s="28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89"/>
      <c r="M716" s="28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89"/>
      <c r="M717" s="28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89"/>
      <c r="M718" s="28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89"/>
      <c r="M719" s="28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89"/>
      <c r="M720" s="28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89"/>
      <c r="M721" s="28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89"/>
      <c r="M722" s="28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89"/>
      <c r="M723" s="28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89"/>
      <c r="M724" s="28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89"/>
      <c r="M725" s="28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89"/>
      <c r="M726" s="28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89"/>
      <c r="M727" s="28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89"/>
      <c r="M728" s="28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89"/>
      <c r="M729" s="28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89"/>
      <c r="M730" s="28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89"/>
      <c r="M731" s="28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89"/>
      <c r="M732" s="28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89"/>
      <c r="M733" s="28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89"/>
      <c r="M734" s="28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89"/>
      <c r="M735" s="28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89"/>
      <c r="M736" s="28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89"/>
      <c r="M737" s="28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89"/>
      <c r="M738" s="28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89"/>
      <c r="M739" s="28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89"/>
      <c r="M740" s="28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89"/>
      <c r="M741" s="28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89"/>
      <c r="M742" s="28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89"/>
      <c r="M743" s="28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89"/>
      <c r="M744" s="28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89"/>
      <c r="M745" s="28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89"/>
      <c r="M746" s="28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89"/>
      <c r="M747" s="28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89"/>
      <c r="M748" s="28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89"/>
      <c r="M749" s="28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89"/>
      <c r="M750" s="28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89"/>
      <c r="M751" s="28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89"/>
      <c r="M752" s="28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89"/>
      <c r="M753" s="28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89"/>
      <c r="M754" s="28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89"/>
      <c r="M755" s="28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89"/>
      <c r="M756" s="28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89"/>
      <c r="M757" s="28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89"/>
      <c r="M758" s="28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89"/>
      <c r="M759" s="28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89"/>
      <c r="M760" s="28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89"/>
      <c r="M761" s="28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89"/>
      <c r="M762" s="28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89"/>
      <c r="M763" s="28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89"/>
      <c r="M764" s="28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89"/>
      <c r="M765" s="28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89"/>
      <c r="M766" s="28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89"/>
      <c r="M767" s="28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89"/>
      <c r="M768" s="28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89"/>
      <c r="M769" s="28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89"/>
      <c r="M770" s="28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89"/>
      <c r="M771" s="28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89"/>
      <c r="M772" s="28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89"/>
      <c r="M773" s="28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89"/>
      <c r="M774" s="28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89"/>
      <c r="M775" s="28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89"/>
      <c r="M776" s="28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89"/>
      <c r="M777" s="28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89"/>
      <c r="M778" s="28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89"/>
      <c r="M779" s="28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89"/>
      <c r="M780" s="28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89"/>
      <c r="M781" s="28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89"/>
      <c r="M782" s="28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89"/>
      <c r="M783" s="28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89"/>
      <c r="M784" s="28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89"/>
      <c r="M785" s="28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89"/>
      <c r="M786" s="28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89"/>
      <c r="M787" s="28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89"/>
      <c r="M788" s="28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89"/>
      <c r="M789" s="28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89"/>
      <c r="M790" s="28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89"/>
      <c r="M791" s="28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89"/>
      <c r="M792" s="28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89"/>
      <c r="M793" s="28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89"/>
      <c r="M794" s="28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89"/>
      <c r="M795" s="28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89"/>
      <c r="M796" s="28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89"/>
      <c r="M797" s="28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89"/>
      <c r="M798" s="28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89"/>
      <c r="M799" s="28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89"/>
      <c r="M800" s="28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89"/>
      <c r="M801" s="28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89"/>
      <c r="M802" s="28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89"/>
      <c r="M803" s="28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89"/>
      <c r="M804" s="28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89"/>
      <c r="M805" s="28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89"/>
      <c r="M806" s="28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89"/>
      <c r="M807" s="28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89"/>
      <c r="M808" s="28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89"/>
      <c r="M809" s="28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89"/>
      <c r="M810" s="28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89"/>
      <c r="M811" s="28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89"/>
      <c r="M812" s="28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89"/>
      <c r="M813" s="28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89"/>
      <c r="M814" s="28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89"/>
      <c r="M815" s="28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89"/>
      <c r="M816" s="28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89"/>
      <c r="M817" s="28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89"/>
      <c r="M818" s="28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89"/>
      <c r="M819" s="28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89"/>
      <c r="M820" s="28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89"/>
      <c r="M821" s="28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89"/>
      <c r="M822" s="28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89"/>
      <c r="M823" s="28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89"/>
      <c r="M824" s="28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89"/>
      <c r="M825" s="28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89"/>
      <c r="M826" s="28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89"/>
      <c r="M827" s="28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89"/>
      <c r="M828" s="28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89"/>
      <c r="M829" s="28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89"/>
      <c r="M830" s="28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89"/>
      <c r="M831" s="28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89"/>
      <c r="M832" s="28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89"/>
      <c r="M833" s="28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89"/>
      <c r="M834" s="28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89"/>
      <c r="M835" s="28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89"/>
      <c r="M836" s="28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89"/>
      <c r="M837" s="28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89"/>
      <c r="M838" s="28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89"/>
      <c r="M839" s="28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89"/>
      <c r="M840" s="28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89"/>
      <c r="M841" s="28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89"/>
      <c r="M842" s="28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89"/>
      <c r="M843" s="28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89"/>
      <c r="M844" s="28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89"/>
      <c r="M845" s="28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89"/>
      <c r="M846" s="28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89"/>
      <c r="M847" s="28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89"/>
      <c r="M848" s="28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89"/>
      <c r="M849" s="28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89"/>
      <c r="M850" s="28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89"/>
      <c r="M851" s="28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89"/>
      <c r="M852" s="28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89"/>
      <c r="M853" s="28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89"/>
      <c r="M854" s="28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89"/>
      <c r="M855" s="28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89"/>
      <c r="M856" s="28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89"/>
      <c r="M857" s="28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89"/>
      <c r="M858" s="28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89"/>
      <c r="M859" s="28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89"/>
      <c r="M860" s="28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89"/>
      <c r="M861" s="28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89"/>
      <c r="M862" s="28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89"/>
      <c r="M863" s="28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89"/>
      <c r="M864" s="28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89"/>
      <c r="M865" s="28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89"/>
      <c r="M866" s="28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89"/>
      <c r="M867" s="28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89"/>
      <c r="M868" s="28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89"/>
      <c r="M869" s="28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89"/>
      <c r="M870" s="28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89"/>
      <c r="M871" s="28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89"/>
      <c r="M872" s="28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89"/>
      <c r="M873" s="28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89"/>
      <c r="M874" s="28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89"/>
      <c r="M875" s="28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89"/>
      <c r="M876" s="28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89"/>
      <c r="M877" s="28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89"/>
      <c r="M878" s="28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89"/>
      <c r="M879" s="28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89"/>
      <c r="M880" s="28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89"/>
      <c r="M881" s="28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89"/>
      <c r="M882" s="28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89"/>
      <c r="M883" s="28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89"/>
      <c r="M884" s="28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89"/>
      <c r="M885" s="28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89"/>
      <c r="M886" s="28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89"/>
      <c r="M887" s="28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89"/>
      <c r="M888" s="28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89"/>
      <c r="M889" s="28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89"/>
      <c r="M890" s="28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89"/>
      <c r="M891" s="28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89"/>
      <c r="M892" s="28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89"/>
      <c r="M893" s="28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89"/>
      <c r="M894" s="28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89"/>
      <c r="M895" s="28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89"/>
      <c r="M896" s="28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89"/>
      <c r="M897" s="28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89"/>
      <c r="M898" s="28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89"/>
      <c r="M899" s="28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89"/>
      <c r="M900" s="28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89"/>
      <c r="M901" s="28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89"/>
      <c r="M902" s="28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89"/>
      <c r="M903" s="28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89"/>
      <c r="M904" s="28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89"/>
      <c r="M905" s="28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89"/>
      <c r="M906" s="28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89"/>
      <c r="M907" s="28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89"/>
      <c r="M908" s="28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89"/>
      <c r="M909" s="28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89"/>
      <c r="M910" s="28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89"/>
      <c r="M911" s="28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89"/>
      <c r="M912" s="28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89"/>
      <c r="M913" s="28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89"/>
      <c r="M914" s="28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89"/>
      <c r="M915" s="28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89"/>
      <c r="M916" s="28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89"/>
      <c r="M917" s="28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89"/>
      <c r="M918" s="28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89"/>
      <c r="M919" s="28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89"/>
      <c r="M920" s="28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89"/>
      <c r="M921" s="28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89"/>
      <c r="M922" s="28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89"/>
      <c r="M923" s="28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89"/>
      <c r="M924" s="28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89"/>
      <c r="M925" s="28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89"/>
      <c r="M926" s="28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89"/>
      <c r="M927" s="28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89"/>
      <c r="M928" s="28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89"/>
      <c r="M929" s="28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89"/>
      <c r="M930" s="28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89"/>
      <c r="M931" s="28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89"/>
      <c r="M932" s="28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89"/>
      <c r="M933" s="28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89"/>
      <c r="M934" s="28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89"/>
      <c r="M935" s="28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89"/>
      <c r="M936" s="28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89"/>
      <c r="M937" s="28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89"/>
      <c r="M938" s="28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89"/>
      <c r="M939" s="28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89"/>
      <c r="M940" s="28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89"/>
      <c r="M941" s="28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89"/>
      <c r="M942" s="28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89"/>
      <c r="M943" s="28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89"/>
      <c r="M944" s="28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89"/>
      <c r="M945" s="28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89"/>
      <c r="M946" s="28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89"/>
      <c r="M947" s="28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89"/>
      <c r="M948" s="28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89"/>
      <c r="M949" s="28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89"/>
      <c r="M950" s="28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89"/>
      <c r="M951" s="28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89"/>
      <c r="M952" s="28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89"/>
      <c r="M953" s="28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89"/>
      <c r="M954" s="28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89"/>
      <c r="M955" s="28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89"/>
      <c r="M956" s="28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89"/>
      <c r="M957" s="28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89"/>
      <c r="M958" s="28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89"/>
      <c r="M959" s="28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89"/>
      <c r="M960" s="28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89"/>
      <c r="M961" s="28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89"/>
      <c r="M962" s="28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89"/>
      <c r="M963" s="28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89"/>
      <c r="M964" s="28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89"/>
      <c r="M965" s="28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89"/>
      <c r="M966" s="28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89"/>
      <c r="M967" s="28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89"/>
      <c r="M968" s="28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89"/>
      <c r="M969" s="28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89"/>
      <c r="M970" s="28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89"/>
      <c r="M971" s="28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89"/>
      <c r="M972" s="28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89"/>
      <c r="M973" s="28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89"/>
      <c r="M974" s="28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89"/>
      <c r="M975" s="28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89"/>
      <c r="M976" s="28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89"/>
      <c r="M977" s="28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89"/>
      <c r="M978" s="28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89"/>
      <c r="M979" s="28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89"/>
      <c r="M980" s="28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89"/>
      <c r="M981" s="28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89"/>
      <c r="M982" s="28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89"/>
      <c r="M983" s="28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89"/>
      <c r="M984" s="28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89"/>
      <c r="M985" s="28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89"/>
      <c r="M986" s="28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89"/>
      <c r="M987" s="28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89"/>
      <c r="M988" s="28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89"/>
      <c r="M989" s="28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89"/>
      <c r="M990" s="28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89"/>
      <c r="M991" s="28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89"/>
      <c r="M992" s="28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89"/>
      <c r="M993" s="28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89"/>
      <c r="M994" s="28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89"/>
      <c r="M995" s="28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36">
    <mergeCell ref="C31:F31"/>
    <mergeCell ref="C30:F30"/>
    <mergeCell ref="B15:K15"/>
    <mergeCell ref="B10:K10"/>
    <mergeCell ref="B18:K18"/>
    <mergeCell ref="B17:F17"/>
    <mergeCell ref="C11:F11"/>
    <mergeCell ref="C25:F25"/>
    <mergeCell ref="C26:F26"/>
    <mergeCell ref="C23:F23"/>
    <mergeCell ref="C28:F28"/>
    <mergeCell ref="C29:F29"/>
    <mergeCell ref="C24:F24"/>
    <mergeCell ref="L8:L9"/>
    <mergeCell ref="C9:F9"/>
    <mergeCell ref="C14:F14"/>
    <mergeCell ref="C8:F8"/>
    <mergeCell ref="L1:M1"/>
    <mergeCell ref="B3:F3"/>
    <mergeCell ref="B1:K1"/>
    <mergeCell ref="B36:K36"/>
    <mergeCell ref="C35:F35"/>
    <mergeCell ref="C34:F34"/>
    <mergeCell ref="B27:K27"/>
    <mergeCell ref="B4:K4"/>
    <mergeCell ref="C7:F7"/>
    <mergeCell ref="C5:F5"/>
    <mergeCell ref="C6:F6"/>
    <mergeCell ref="C22:F22"/>
    <mergeCell ref="C21:F21"/>
    <mergeCell ref="C12:F12"/>
    <mergeCell ref="C13:F13"/>
    <mergeCell ref="C19:F19"/>
    <mergeCell ref="C20:F20"/>
    <mergeCell ref="C32:F32"/>
    <mergeCell ref="C33:F33"/>
  </mergeCells>
  <conditionalFormatting sqref="K19">
    <cfRule type="cellIs" dxfId="205" priority="58" stopIfTrue="1" operator="lessThan">
      <formula>0</formula>
    </cfRule>
  </conditionalFormatting>
  <conditionalFormatting sqref="K19">
    <cfRule type="cellIs" dxfId="204" priority="59" stopIfTrue="1" operator="greaterThan">
      <formula>0</formula>
    </cfRule>
  </conditionalFormatting>
  <conditionalFormatting sqref="K5:K9">
    <cfRule type="expression" dxfId="203" priority="60">
      <formula>J5&gt;I5</formula>
    </cfRule>
  </conditionalFormatting>
  <conditionalFormatting sqref="K5:K9">
    <cfRule type="expression" dxfId="202" priority="61">
      <formula>J5&lt;I5</formula>
    </cfRule>
  </conditionalFormatting>
  <conditionalFormatting sqref="K11:K13">
    <cfRule type="expression" dxfId="201" priority="43">
      <formula>K11&lt;0</formula>
    </cfRule>
    <cfRule type="expression" dxfId="200" priority="44">
      <formula>K11&gt;0</formula>
    </cfRule>
  </conditionalFormatting>
  <conditionalFormatting sqref="K25">
    <cfRule type="cellIs" dxfId="199" priority="31" stopIfTrue="1" operator="lessThan">
      <formula>0</formula>
    </cfRule>
  </conditionalFormatting>
  <conditionalFormatting sqref="K25">
    <cfRule type="cellIs" dxfId="198" priority="32" stopIfTrue="1" operator="greaterThan">
      <formula>0</formula>
    </cfRule>
  </conditionalFormatting>
  <conditionalFormatting sqref="K26">
    <cfRule type="cellIs" dxfId="197" priority="27" stopIfTrue="1" operator="lessThan">
      <formula>0</formula>
    </cfRule>
  </conditionalFormatting>
  <conditionalFormatting sqref="K26">
    <cfRule type="cellIs" dxfId="196" priority="28" stopIfTrue="1" operator="greaterThan">
      <formula>0</formula>
    </cfRule>
  </conditionalFormatting>
  <conditionalFormatting sqref="K28">
    <cfRule type="cellIs" dxfId="195" priority="23" stopIfTrue="1" operator="lessThan">
      <formula>0</formula>
    </cfRule>
  </conditionalFormatting>
  <conditionalFormatting sqref="K28">
    <cfRule type="cellIs" dxfId="194" priority="24" stopIfTrue="1" operator="greaterThan">
      <formula>0</formula>
    </cfRule>
  </conditionalFormatting>
  <conditionalFormatting sqref="K35">
    <cfRule type="cellIs" dxfId="193" priority="7" stopIfTrue="1" operator="lessThan">
      <formula>0</formula>
    </cfRule>
  </conditionalFormatting>
  <conditionalFormatting sqref="K35">
    <cfRule type="cellIs" dxfId="192" priority="8" stopIfTrue="1" operator="greaterThan">
      <formula>0</formula>
    </cfRule>
  </conditionalFormatting>
  <conditionalFormatting sqref="K14">
    <cfRule type="expression" dxfId="191" priority="3">
      <formula>J14&gt;I14</formula>
    </cfRule>
  </conditionalFormatting>
  <conditionalFormatting sqref="K14">
    <cfRule type="expression" dxfId="190" priority="4">
      <formula>J14&lt;I14</formula>
    </cfRule>
  </conditionalFormatting>
  <conditionalFormatting sqref="K29:K34">
    <cfRule type="cellIs" dxfId="189" priority="1" stopIfTrue="1" operator="lessThan">
      <formula>0</formula>
    </cfRule>
  </conditionalFormatting>
  <conditionalFormatting sqref="K29:K34">
    <cfRule type="cellIs" dxfId="188" priority="2" stopIfTrue="1" operator="greaterThan">
      <formula>0</formula>
    </cfRule>
  </conditionalFormatting>
  <hyperlinks>
    <hyperlink ref="L3" r:id="rId1" xr:uid="{00000000-0004-0000-0100-000000000000}"/>
    <hyperlink ref="L4" r:id="rId2" xr:uid="{00000000-0004-0000-0100-000001000000}"/>
    <hyperlink ref="L20" r:id="rId3" xr:uid="{00000000-0004-0000-0100-000002000000}"/>
    <hyperlink ref="M21" r:id="rId4" xr:uid="{00000000-0004-0000-0100-000003000000}"/>
    <hyperlink ref="L8:L9" r:id="rId5" display="CO2e guidance document" xr:uid="{00000000-0004-0000-0100-000004000000}"/>
    <hyperlink ref="L14" r:id="rId6" xr:uid="{00000000-0004-0000-0100-000005000000}"/>
    <hyperlink ref="L17" r:id="rId7" xr:uid="{00000000-0004-0000-0100-000006000000}"/>
    <hyperlink ref="L21" r:id="rId8" xr:uid="{00000000-0004-0000-0100-000007000000}"/>
    <hyperlink ref="L29" r:id="rId9" xr:uid="{00000000-0004-0000-0100-000008000000}"/>
    <hyperlink ref="M30" r:id="rId10" xr:uid="{00000000-0004-0000-0100-000009000000}"/>
    <hyperlink ref="L30" r:id="rId11" xr:uid="{00000000-0004-0000-0100-00000A000000}"/>
  </hyperlinks>
  <pageMargins left="0.7" right="0.7" top="0.75" bottom="0.75" header="0.3" footer="0.3"/>
  <pageSetup orientation="portrait" horizontalDpi="4294967295" verticalDpi="4294967295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/>
  </sheetPr>
  <dimension ref="A1:Z1005"/>
  <sheetViews>
    <sheetView showGridLines="0" zoomScale="70" zoomScaleNormal="70" workbookViewId="0">
      <selection activeCell="B3" sqref="B3:F3"/>
    </sheetView>
  </sheetViews>
  <sheetFormatPr defaultColWidth="15.1796875" defaultRowHeight="15" customHeight="1" x14ac:dyDescent="0.35"/>
  <cols>
    <col min="1" max="1" width="1.453125" customWidth="1"/>
    <col min="2" max="2" width="8.81640625" customWidth="1"/>
    <col min="3" max="5" width="7.453125" customWidth="1"/>
    <col min="6" max="6" width="37.1796875" customWidth="1"/>
    <col min="7" max="7" width="17.81640625" customWidth="1"/>
    <col min="8" max="8" width="17.81640625" style="109" hidden="1" customWidth="1"/>
    <col min="9" max="10" width="11.81640625" customWidth="1"/>
    <col min="11" max="11" width="14.453125" customWidth="1"/>
    <col min="12" max="12" width="12.08984375" style="285" customWidth="1"/>
    <col min="13" max="13" width="50.1796875" customWidth="1"/>
    <col min="14" max="25" width="7.453125" customWidth="1"/>
  </cols>
  <sheetData>
    <row r="1" spans="1:26" ht="27" customHeight="1" x14ac:dyDescent="0.5">
      <c r="A1" s="1"/>
      <c r="B1" s="402" t="s">
        <v>1</v>
      </c>
      <c r="C1" s="403"/>
      <c r="D1" s="403"/>
      <c r="E1" s="403"/>
      <c r="F1" s="403"/>
      <c r="G1" s="403"/>
      <c r="H1" s="403"/>
      <c r="I1" s="403"/>
      <c r="J1" s="403"/>
      <c r="K1" s="404"/>
      <c r="L1" s="288"/>
      <c r="M1" s="292" t="s">
        <v>270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32" customHeight="1" x14ac:dyDescent="0.35">
      <c r="A2" s="1"/>
      <c r="B2" s="405"/>
      <c r="C2" s="406"/>
      <c r="D2" s="406"/>
      <c r="E2" s="406"/>
      <c r="F2" s="406"/>
      <c r="G2" s="406"/>
      <c r="H2" s="406"/>
      <c r="I2" s="406"/>
      <c r="J2" s="406"/>
      <c r="K2" s="406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72" customHeight="1" x14ac:dyDescent="0.35">
      <c r="A3" s="1"/>
      <c r="B3" s="407" t="s">
        <v>354</v>
      </c>
      <c r="C3" s="370"/>
      <c r="D3" s="370"/>
      <c r="E3" s="370"/>
      <c r="F3" s="370"/>
      <c r="G3" s="74" t="s">
        <v>3</v>
      </c>
      <c r="H3" s="75" t="s">
        <v>142</v>
      </c>
      <c r="I3" s="283" t="s">
        <v>124</v>
      </c>
      <c r="J3" s="75" t="s">
        <v>125</v>
      </c>
      <c r="K3" s="78" t="s">
        <v>126</v>
      </c>
      <c r="L3" s="287" t="s">
        <v>223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42" customHeight="1" x14ac:dyDescent="0.35">
      <c r="A4" s="1"/>
      <c r="B4" s="365" t="s">
        <v>369</v>
      </c>
      <c r="C4" s="366"/>
      <c r="D4" s="366"/>
      <c r="E4" s="366"/>
      <c r="F4" s="366"/>
      <c r="G4" s="366"/>
      <c r="H4" s="366"/>
      <c r="I4" s="366"/>
      <c r="J4" s="366"/>
      <c r="K4" s="366"/>
      <c r="L4" s="28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2" customHeight="1" x14ac:dyDescent="0.35">
      <c r="A5" s="1"/>
      <c r="B5" s="124">
        <v>3.1</v>
      </c>
      <c r="C5" s="399" t="s">
        <v>330</v>
      </c>
      <c r="D5" s="368"/>
      <c r="E5" s="368"/>
      <c r="F5" s="368"/>
      <c r="G5" s="306" t="s">
        <v>331</v>
      </c>
      <c r="H5" s="188"/>
      <c r="I5" s="188"/>
      <c r="J5" s="189"/>
      <c r="K5" s="71"/>
      <c r="L5" s="408" t="s">
        <v>336</v>
      </c>
      <c r="M5" s="28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72" customHeight="1" x14ac:dyDescent="0.35">
      <c r="A6" s="1"/>
      <c r="B6" s="124">
        <v>3.2</v>
      </c>
      <c r="C6" s="401" t="s">
        <v>332</v>
      </c>
      <c r="D6" s="368"/>
      <c r="E6" s="368"/>
      <c r="F6" s="368"/>
      <c r="G6" s="218" t="s">
        <v>333</v>
      </c>
      <c r="H6" s="191"/>
      <c r="I6" s="191"/>
      <c r="J6" s="189"/>
      <c r="K6" s="71"/>
      <c r="L6" s="408"/>
      <c r="M6" s="28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72" customHeight="1" x14ac:dyDescent="0.35">
      <c r="A7" s="1"/>
      <c r="B7" s="6">
        <v>3.3</v>
      </c>
      <c r="C7" s="369" t="s">
        <v>334</v>
      </c>
      <c r="D7" s="370"/>
      <c r="E7" s="370"/>
      <c r="F7" s="371"/>
      <c r="G7" s="179" t="s">
        <v>331</v>
      </c>
      <c r="H7" s="190"/>
      <c r="I7" s="190"/>
      <c r="J7" s="21"/>
      <c r="K7" s="17"/>
      <c r="L7" s="408"/>
      <c r="M7" s="28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72" customHeight="1" x14ac:dyDescent="0.35">
      <c r="A8" s="1"/>
      <c r="B8" s="14">
        <v>3.4</v>
      </c>
      <c r="C8" s="376" t="s">
        <v>335</v>
      </c>
      <c r="D8" s="362"/>
      <c r="E8" s="362"/>
      <c r="F8" s="363"/>
      <c r="G8" s="226" t="s">
        <v>333</v>
      </c>
      <c r="H8" s="22"/>
      <c r="I8" s="22"/>
      <c r="J8" s="21"/>
      <c r="K8" s="12"/>
      <c r="L8" s="289"/>
      <c r="M8" s="28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72" customHeight="1" x14ac:dyDescent="0.35">
      <c r="A9" s="1"/>
      <c r="B9" s="14">
        <v>3.5</v>
      </c>
      <c r="C9" s="364" t="s">
        <v>397</v>
      </c>
      <c r="D9" s="362"/>
      <c r="E9" s="362"/>
      <c r="F9" s="363"/>
      <c r="G9" s="19" t="s">
        <v>18</v>
      </c>
      <c r="H9" s="22"/>
      <c r="I9" s="22"/>
      <c r="J9" s="29"/>
      <c r="K9" s="12"/>
      <c r="L9" s="289"/>
      <c r="M9" s="28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s="109" customFormat="1" ht="69.75" customHeight="1" x14ac:dyDescent="0.35">
      <c r="A10" s="1"/>
      <c r="B10" s="5" t="s">
        <v>243</v>
      </c>
      <c r="C10" s="378" t="s">
        <v>133</v>
      </c>
      <c r="D10" s="383"/>
      <c r="E10" s="383"/>
      <c r="F10" s="384"/>
      <c r="G10" s="110" t="s">
        <v>134</v>
      </c>
      <c r="H10" s="149"/>
      <c r="I10" s="149"/>
      <c r="J10" s="150"/>
      <c r="K10" s="151"/>
      <c r="L10" s="400" t="s">
        <v>299</v>
      </c>
      <c r="M10" s="28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09" customFormat="1" ht="69.75" customHeight="1" x14ac:dyDescent="0.35">
      <c r="A11" s="1"/>
      <c r="B11" s="5" t="s">
        <v>244</v>
      </c>
      <c r="C11" s="378" t="s">
        <v>135</v>
      </c>
      <c r="D11" s="379"/>
      <c r="E11" s="379"/>
      <c r="F11" s="380"/>
      <c r="G11" s="111" t="s">
        <v>134</v>
      </c>
      <c r="H11" s="149"/>
      <c r="I11" s="149"/>
      <c r="J11" s="150"/>
      <c r="K11" s="151"/>
      <c r="L11" s="400"/>
      <c r="M11" s="28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09" customFormat="1" ht="69.75" customHeight="1" x14ac:dyDescent="0.35">
      <c r="A12" s="1"/>
      <c r="B12" s="5" t="s">
        <v>245</v>
      </c>
      <c r="C12" s="378" t="s">
        <v>136</v>
      </c>
      <c r="D12" s="379"/>
      <c r="E12" s="379"/>
      <c r="F12" s="380"/>
      <c r="G12" s="111" t="s">
        <v>134</v>
      </c>
      <c r="H12" s="149"/>
      <c r="I12" s="149"/>
      <c r="J12" s="150"/>
      <c r="K12" s="12"/>
      <c r="L12" s="400"/>
      <c r="M12" s="28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4" customHeight="1" x14ac:dyDescent="0.35">
      <c r="A13" s="1"/>
      <c r="B13" s="361" t="s">
        <v>45</v>
      </c>
      <c r="C13" s="362"/>
      <c r="D13" s="362"/>
      <c r="E13" s="362"/>
      <c r="F13" s="362"/>
      <c r="G13" s="362"/>
      <c r="H13" s="362"/>
      <c r="I13" s="362"/>
      <c r="J13" s="362"/>
      <c r="K13" s="363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7.25" customHeight="1" x14ac:dyDescent="0.35">
      <c r="A14" s="1"/>
      <c r="B14" s="23"/>
      <c r="C14" s="24"/>
      <c r="D14" s="24"/>
      <c r="E14" s="24"/>
      <c r="F14" s="24"/>
      <c r="G14" s="24"/>
      <c r="H14" s="24"/>
      <c r="I14" s="27"/>
      <c r="J14" s="28"/>
      <c r="K14" s="1"/>
      <c r="L14" s="28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72" customHeight="1" x14ac:dyDescent="0.35">
      <c r="A15" s="1"/>
      <c r="B15" s="386" t="s">
        <v>217</v>
      </c>
      <c r="C15" s="362"/>
      <c r="D15" s="362"/>
      <c r="E15" s="362"/>
      <c r="F15" s="363"/>
      <c r="G15" s="4" t="s">
        <v>3</v>
      </c>
      <c r="H15" s="75" t="s">
        <v>142</v>
      </c>
      <c r="I15" s="7" t="s">
        <v>124</v>
      </c>
      <c r="J15" s="5" t="s">
        <v>125</v>
      </c>
      <c r="K15" s="78" t="s">
        <v>126</v>
      </c>
      <c r="L15" s="287" t="s">
        <v>223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72" customHeight="1" x14ac:dyDescent="0.35">
      <c r="A16" s="1"/>
      <c r="B16" s="14">
        <v>4.0999999999999996</v>
      </c>
      <c r="C16" s="364" t="s">
        <v>21</v>
      </c>
      <c r="D16" s="362"/>
      <c r="E16" s="362"/>
      <c r="F16" s="363"/>
      <c r="G16" s="31" t="s">
        <v>22</v>
      </c>
      <c r="H16" s="77"/>
      <c r="I16" s="239"/>
      <c r="J16" s="33"/>
      <c r="K16" s="20"/>
      <c r="L16" s="289"/>
      <c r="M16" s="28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72" customHeight="1" x14ac:dyDescent="0.35">
      <c r="A17" s="1"/>
      <c r="B17" s="14">
        <v>4.2</v>
      </c>
      <c r="C17" s="376" t="s">
        <v>23</v>
      </c>
      <c r="D17" s="362"/>
      <c r="E17" s="362"/>
      <c r="F17" s="363"/>
      <c r="G17" s="192" t="s">
        <v>7</v>
      </c>
      <c r="H17" s="248"/>
      <c r="I17" s="248"/>
      <c r="J17" s="249"/>
      <c r="K17" s="250"/>
      <c r="L17" s="289"/>
      <c r="M17" s="28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72" customHeight="1" x14ac:dyDescent="0.35">
      <c r="A18" s="1"/>
      <c r="B18" s="14" t="s">
        <v>276</v>
      </c>
      <c r="C18" s="364" t="s">
        <v>24</v>
      </c>
      <c r="D18" s="362"/>
      <c r="E18" s="362"/>
      <c r="F18" s="363"/>
      <c r="G18" s="31" t="s">
        <v>26</v>
      </c>
      <c r="H18" s="22"/>
      <c r="I18" s="22"/>
      <c r="J18" s="9"/>
      <c r="K18" s="71"/>
      <c r="L18" s="287" t="s">
        <v>224</v>
      </c>
      <c r="M18" s="28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132" customFormat="1" ht="72" customHeight="1" x14ac:dyDescent="0.35">
      <c r="A19" s="1"/>
      <c r="B19" s="193" t="s">
        <v>277</v>
      </c>
      <c r="C19" s="364" t="s">
        <v>279</v>
      </c>
      <c r="D19" s="362"/>
      <c r="E19" s="362"/>
      <c r="F19" s="363"/>
      <c r="G19" s="282" t="s">
        <v>281</v>
      </c>
      <c r="H19" s="22"/>
      <c r="I19" s="22"/>
      <c r="J19" s="18"/>
      <c r="K19" s="71"/>
      <c r="L19" s="287" t="s">
        <v>224</v>
      </c>
      <c r="M19" s="28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132" customFormat="1" ht="72" customHeight="1" x14ac:dyDescent="0.35">
      <c r="A20" s="1"/>
      <c r="B20" s="193" t="s">
        <v>278</v>
      </c>
      <c r="C20" s="364" t="s">
        <v>280</v>
      </c>
      <c r="D20" s="362"/>
      <c r="E20" s="362"/>
      <c r="F20" s="363"/>
      <c r="G20" s="282" t="s">
        <v>282</v>
      </c>
      <c r="H20" s="22"/>
      <c r="I20" s="22"/>
      <c r="J20" s="18"/>
      <c r="K20" s="71"/>
      <c r="L20" s="287" t="s">
        <v>224</v>
      </c>
      <c r="M20" s="28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4" customHeight="1" x14ac:dyDescent="0.35">
      <c r="A21" s="1"/>
      <c r="B21" s="361" t="s">
        <v>45</v>
      </c>
      <c r="C21" s="362"/>
      <c r="D21" s="362"/>
      <c r="E21" s="362"/>
      <c r="F21" s="362"/>
      <c r="G21" s="362"/>
      <c r="H21" s="362"/>
      <c r="I21" s="362"/>
      <c r="J21" s="362"/>
      <c r="K21" s="371"/>
      <c r="L21" s="28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7.25" customHeight="1" x14ac:dyDescent="0.35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8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2" customHeight="1" x14ac:dyDescent="0.35">
      <c r="A23" s="1"/>
      <c r="B23" s="386" t="s">
        <v>28</v>
      </c>
      <c r="C23" s="362"/>
      <c r="D23" s="362"/>
      <c r="E23" s="362"/>
      <c r="F23" s="363"/>
      <c r="G23" s="4" t="s">
        <v>3</v>
      </c>
      <c r="H23" s="7" t="s">
        <v>142</v>
      </c>
      <c r="I23" s="7" t="s">
        <v>124</v>
      </c>
      <c r="J23" s="5" t="s">
        <v>125</v>
      </c>
      <c r="K23" s="5" t="s">
        <v>126</v>
      </c>
      <c r="L23" s="287" t="s">
        <v>223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72" customHeight="1" x14ac:dyDescent="0.35">
      <c r="A24" s="1"/>
      <c r="B24" s="14">
        <v>5.0999999999999996</v>
      </c>
      <c r="C24" s="376" t="s">
        <v>322</v>
      </c>
      <c r="D24" s="362"/>
      <c r="E24" s="362"/>
      <c r="F24" s="363"/>
      <c r="G24" s="87" t="s">
        <v>323</v>
      </c>
      <c r="H24" s="42"/>
      <c r="I24" s="42"/>
      <c r="J24" s="88"/>
      <c r="K24" s="13"/>
      <c r="L24" s="287" t="s">
        <v>225</v>
      </c>
      <c r="M24" s="28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72" customHeight="1" x14ac:dyDescent="0.35">
      <c r="A25" s="1"/>
      <c r="B25" s="14">
        <v>5.2</v>
      </c>
      <c r="C25" s="364" t="s">
        <v>226</v>
      </c>
      <c r="D25" s="362"/>
      <c r="E25" s="362"/>
      <c r="F25" s="363"/>
      <c r="G25" s="38" t="s">
        <v>29</v>
      </c>
      <c r="H25" s="35"/>
      <c r="I25" s="35"/>
      <c r="J25" s="9"/>
      <c r="K25" s="12"/>
      <c r="L25" s="287" t="s">
        <v>225</v>
      </c>
      <c r="M25" s="28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2" customHeight="1" x14ac:dyDescent="0.35">
      <c r="A26" s="1"/>
      <c r="B26" s="365" t="s">
        <v>30</v>
      </c>
      <c r="C26" s="366"/>
      <c r="D26" s="366"/>
      <c r="E26" s="366"/>
      <c r="F26" s="366"/>
      <c r="G26" s="366"/>
      <c r="H26" s="366"/>
      <c r="I26" s="366"/>
      <c r="J26" s="366"/>
      <c r="K26" s="366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72" customHeight="1" x14ac:dyDescent="0.35">
      <c r="A27" s="1"/>
      <c r="B27" s="14">
        <v>5.3</v>
      </c>
      <c r="C27" s="364" t="s">
        <v>355</v>
      </c>
      <c r="D27" s="362"/>
      <c r="E27" s="362"/>
      <c r="F27" s="363"/>
      <c r="G27" s="19" t="s">
        <v>33</v>
      </c>
      <c r="H27" s="22"/>
      <c r="I27" s="22"/>
      <c r="J27" s="36"/>
      <c r="K27" s="39"/>
      <c r="L27" s="289"/>
      <c r="M27" s="28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2" customHeight="1" x14ac:dyDescent="0.35">
      <c r="A28" s="1"/>
      <c r="B28" s="14">
        <v>5.4</v>
      </c>
      <c r="C28" s="364" t="s">
        <v>356</v>
      </c>
      <c r="D28" s="362"/>
      <c r="E28" s="362"/>
      <c r="F28" s="363"/>
      <c r="G28" s="40" t="s">
        <v>36</v>
      </c>
      <c r="H28" s="35"/>
      <c r="I28" s="35"/>
      <c r="J28" s="36"/>
      <c r="K28" s="39"/>
      <c r="L28" s="289"/>
      <c r="M28" s="28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72" customHeight="1" x14ac:dyDescent="0.35">
      <c r="A29" s="1"/>
      <c r="B29" s="14">
        <v>5.5</v>
      </c>
      <c r="C29" s="398" t="s">
        <v>341</v>
      </c>
      <c r="D29" s="366"/>
      <c r="E29" s="366"/>
      <c r="F29" s="392"/>
      <c r="G29" s="177" t="s">
        <v>342</v>
      </c>
      <c r="H29" s="178"/>
      <c r="I29" s="178"/>
      <c r="J29" s="195"/>
      <c r="K29" s="12"/>
      <c r="L29" s="289"/>
      <c r="M29" s="28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2" customHeight="1" x14ac:dyDescent="0.35">
      <c r="A30" s="1"/>
      <c r="B30" s="193">
        <v>5.6</v>
      </c>
      <c r="C30" s="399" t="s">
        <v>357</v>
      </c>
      <c r="D30" s="368"/>
      <c r="E30" s="368"/>
      <c r="F30" s="368"/>
      <c r="G30" s="119" t="s">
        <v>33</v>
      </c>
      <c r="H30" s="198"/>
      <c r="I30" s="198"/>
      <c r="J30" s="126"/>
      <c r="K30" s="194"/>
      <c r="L30" s="289"/>
      <c r="M30" s="28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72" customHeight="1" x14ac:dyDescent="0.35">
      <c r="A31" s="1"/>
      <c r="B31" s="14">
        <v>5.7</v>
      </c>
      <c r="C31" s="369" t="s">
        <v>358</v>
      </c>
      <c r="D31" s="370"/>
      <c r="E31" s="370"/>
      <c r="F31" s="371"/>
      <c r="G31" s="179" t="s">
        <v>33</v>
      </c>
      <c r="H31" s="196"/>
      <c r="I31" s="196"/>
      <c r="J31" s="197"/>
      <c r="K31" s="39"/>
      <c r="L31" s="289"/>
      <c r="M31" s="28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72" customHeight="1" x14ac:dyDescent="0.35">
      <c r="A32" s="1"/>
      <c r="B32" s="14">
        <v>5.8</v>
      </c>
      <c r="C32" s="364" t="s">
        <v>43</v>
      </c>
      <c r="D32" s="362"/>
      <c r="E32" s="362"/>
      <c r="F32" s="363"/>
      <c r="G32" s="63" t="s">
        <v>7</v>
      </c>
      <c r="H32" s="96"/>
      <c r="I32" s="96"/>
      <c r="J32" s="98"/>
      <c r="K32" s="91"/>
      <c r="L32" s="289"/>
      <c r="M32" s="28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7" customHeight="1" x14ac:dyDescent="0.35">
      <c r="A33" s="1"/>
      <c r="B33" s="361" t="s">
        <v>45</v>
      </c>
      <c r="C33" s="362"/>
      <c r="D33" s="362"/>
      <c r="E33" s="362"/>
      <c r="F33" s="362"/>
      <c r="G33" s="362"/>
      <c r="H33" s="362"/>
      <c r="I33" s="362"/>
      <c r="J33" s="362"/>
      <c r="K33" s="363"/>
      <c r="L33" s="28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7.25" customHeight="1" x14ac:dyDescent="0.35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72" customHeight="1" x14ac:dyDescent="0.35">
      <c r="A35" s="1"/>
      <c r="B35" s="397" t="s">
        <v>227</v>
      </c>
      <c r="C35" s="362"/>
      <c r="D35" s="362"/>
      <c r="E35" s="56"/>
      <c r="F35" s="57" t="s">
        <v>359</v>
      </c>
      <c r="G35" s="4" t="s">
        <v>3</v>
      </c>
      <c r="H35" s="7" t="s">
        <v>142</v>
      </c>
      <c r="I35" s="7" t="s">
        <v>124</v>
      </c>
      <c r="J35" s="5" t="s">
        <v>125</v>
      </c>
      <c r="K35" s="5" t="s">
        <v>126</v>
      </c>
      <c r="L35" s="287" t="s">
        <v>219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42" customHeight="1" x14ac:dyDescent="0.35">
      <c r="A36" s="1"/>
      <c r="B36" s="365" t="s">
        <v>46</v>
      </c>
      <c r="C36" s="366"/>
      <c r="D36" s="366"/>
      <c r="E36" s="366"/>
      <c r="F36" s="366"/>
      <c r="G36" s="366"/>
      <c r="H36" s="366"/>
      <c r="I36" s="366"/>
      <c r="J36" s="366"/>
      <c r="K36" s="366"/>
      <c r="L36" s="28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72" customHeight="1" x14ac:dyDescent="0.35">
      <c r="A37" s="1"/>
      <c r="B37" s="14">
        <v>6.1</v>
      </c>
      <c r="C37" s="376" t="s">
        <v>360</v>
      </c>
      <c r="D37" s="395"/>
      <c r="E37" s="395"/>
      <c r="F37" s="396"/>
      <c r="G37" s="80" t="s">
        <v>48</v>
      </c>
      <c r="H37" s="42"/>
      <c r="I37" s="42"/>
      <c r="J37" s="29"/>
      <c r="K37" s="12"/>
      <c r="L37" s="287" t="s">
        <v>46</v>
      </c>
      <c r="M37" s="28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72.75" customHeight="1" x14ac:dyDescent="0.35">
      <c r="A38" s="1"/>
      <c r="B38" s="14">
        <v>6.2</v>
      </c>
      <c r="C38" s="376" t="s">
        <v>361</v>
      </c>
      <c r="D38" s="395"/>
      <c r="E38" s="395"/>
      <c r="F38" s="396"/>
      <c r="G38" s="227" t="s">
        <v>48</v>
      </c>
      <c r="H38" s="47"/>
      <c r="I38" s="47"/>
      <c r="J38" s="44"/>
      <c r="K38" s="12"/>
      <c r="L38" s="289"/>
      <c r="M38" s="28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72.75" customHeight="1" x14ac:dyDescent="0.35">
      <c r="A39" s="1"/>
      <c r="B39" s="14">
        <v>6.3</v>
      </c>
      <c r="C39" s="364" t="s">
        <v>362</v>
      </c>
      <c r="D39" s="362"/>
      <c r="E39" s="362"/>
      <c r="F39" s="363"/>
      <c r="G39" s="63" t="s">
        <v>324</v>
      </c>
      <c r="H39" s="96"/>
      <c r="I39" s="96"/>
      <c r="J39" s="99"/>
      <c r="K39" s="91"/>
      <c r="L39" s="287" t="s">
        <v>292</v>
      </c>
      <c r="M39" s="28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72.75" customHeight="1" x14ac:dyDescent="0.35">
      <c r="A40" s="1"/>
      <c r="B40" s="14">
        <v>6.4</v>
      </c>
      <c r="C40" s="364" t="s">
        <v>363</v>
      </c>
      <c r="D40" s="362"/>
      <c r="E40" s="362"/>
      <c r="F40" s="363"/>
      <c r="G40" s="63" t="s">
        <v>7</v>
      </c>
      <c r="H40" s="96"/>
      <c r="I40" s="96"/>
      <c r="J40" s="99"/>
      <c r="K40" s="91"/>
      <c r="L40" s="302"/>
      <c r="M40" s="28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42" customHeight="1" x14ac:dyDescent="0.35">
      <c r="A41" s="1"/>
      <c r="B41" s="390" t="s">
        <v>52</v>
      </c>
      <c r="C41" s="374"/>
      <c r="D41" s="374"/>
      <c r="E41" s="374"/>
      <c r="F41" s="374"/>
      <c r="G41" s="374"/>
      <c r="H41" s="374"/>
      <c r="I41" s="374"/>
      <c r="J41" s="374"/>
      <c r="K41" s="374"/>
      <c r="L41" s="28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72" customHeight="1" x14ac:dyDescent="0.35">
      <c r="A42" s="1"/>
      <c r="B42" s="14">
        <v>6.5</v>
      </c>
      <c r="C42" s="364" t="s">
        <v>283</v>
      </c>
      <c r="D42" s="362"/>
      <c r="E42" s="362"/>
      <c r="F42" s="363"/>
      <c r="G42" s="63" t="s">
        <v>7</v>
      </c>
      <c r="H42" s="96"/>
      <c r="I42" s="96"/>
      <c r="J42" s="98"/>
      <c r="K42" s="91"/>
      <c r="L42" s="287" t="s">
        <v>292</v>
      </c>
      <c r="M42" s="28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72" customHeight="1" x14ac:dyDescent="0.35">
      <c r="A43" s="1"/>
      <c r="B43" s="43">
        <v>6.6</v>
      </c>
      <c r="C43" s="364" t="s">
        <v>284</v>
      </c>
      <c r="D43" s="362"/>
      <c r="E43" s="362"/>
      <c r="F43" s="363"/>
      <c r="G43" s="63" t="s">
        <v>7</v>
      </c>
      <c r="H43" s="96"/>
      <c r="I43" s="96"/>
      <c r="J43" s="98"/>
      <c r="K43" s="91"/>
      <c r="L43" s="287" t="s">
        <v>292</v>
      </c>
      <c r="M43" s="28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72" customHeight="1" x14ac:dyDescent="0.35">
      <c r="A44" s="1"/>
      <c r="B44" s="14">
        <v>6.7</v>
      </c>
      <c r="C44" s="364" t="s">
        <v>285</v>
      </c>
      <c r="D44" s="362"/>
      <c r="E44" s="362"/>
      <c r="F44" s="363"/>
      <c r="G44" s="63" t="s">
        <v>7</v>
      </c>
      <c r="H44" s="96"/>
      <c r="I44" s="96"/>
      <c r="J44" s="98"/>
      <c r="K44" s="91"/>
      <c r="L44" s="287" t="s">
        <v>292</v>
      </c>
      <c r="M44" s="28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72" customHeight="1" x14ac:dyDescent="0.35">
      <c r="A45" s="1"/>
      <c r="B45" s="14">
        <v>6.8</v>
      </c>
      <c r="C45" s="364" t="s">
        <v>286</v>
      </c>
      <c r="D45" s="362"/>
      <c r="E45" s="362"/>
      <c r="F45" s="363"/>
      <c r="G45" s="63" t="s">
        <v>7</v>
      </c>
      <c r="H45" s="96"/>
      <c r="I45" s="96"/>
      <c r="J45" s="98"/>
      <c r="K45" s="91"/>
      <c r="L45" s="287" t="s">
        <v>292</v>
      </c>
      <c r="M45" s="28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32" customFormat="1" ht="72" customHeight="1" x14ac:dyDescent="0.35">
      <c r="A46" s="1"/>
      <c r="B46" s="65" t="s">
        <v>287</v>
      </c>
      <c r="C46" s="364" t="s">
        <v>290</v>
      </c>
      <c r="D46" s="393"/>
      <c r="E46" s="393"/>
      <c r="F46" s="394"/>
      <c r="G46" s="63" t="s">
        <v>7</v>
      </c>
      <c r="H46" s="96"/>
      <c r="I46" s="96"/>
      <c r="J46" s="98"/>
      <c r="K46" s="91"/>
      <c r="L46" s="287" t="s">
        <v>292</v>
      </c>
      <c r="M46" s="28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72" customHeight="1" x14ac:dyDescent="0.35">
      <c r="A47" s="1"/>
      <c r="B47" s="14">
        <v>6.9</v>
      </c>
      <c r="C47" s="364" t="s">
        <v>288</v>
      </c>
      <c r="D47" s="362"/>
      <c r="E47" s="362"/>
      <c r="F47" s="363"/>
      <c r="G47" s="63" t="s">
        <v>7</v>
      </c>
      <c r="H47" s="96"/>
      <c r="I47" s="96"/>
      <c r="J47" s="98"/>
      <c r="K47" s="91"/>
      <c r="L47" s="287" t="s">
        <v>292</v>
      </c>
      <c r="M47" s="28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4" customHeight="1" x14ac:dyDescent="0.35">
      <c r="A48" s="1"/>
      <c r="B48" s="361" t="s">
        <v>45</v>
      </c>
      <c r="C48" s="362"/>
      <c r="D48" s="362"/>
      <c r="E48" s="362"/>
      <c r="F48" s="362"/>
      <c r="G48" s="362"/>
      <c r="H48" s="362"/>
      <c r="I48" s="362"/>
      <c r="J48" s="362"/>
      <c r="K48" s="363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72" customHeight="1" x14ac:dyDescent="0.3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72" customHeight="1" x14ac:dyDescent="0.3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72" customHeight="1" x14ac:dyDescent="0.3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72" customHeight="1" x14ac:dyDescent="0.3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72" customHeight="1" x14ac:dyDescent="0.3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72" customHeight="1" x14ac:dyDescent="0.3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72" customHeight="1" x14ac:dyDescent="0.3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72" customHeight="1" x14ac:dyDescent="0.3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72" customHeight="1" x14ac:dyDescent="0.3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72" customHeight="1" x14ac:dyDescent="0.3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72" customHeight="1" x14ac:dyDescent="0.3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72" customHeight="1" x14ac:dyDescent="0.3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72" customHeight="1" x14ac:dyDescent="0.3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72" customHeight="1" x14ac:dyDescent="0.3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72" customHeight="1" x14ac:dyDescent="0.3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72" customHeight="1" x14ac:dyDescent="0.3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72" customHeight="1" x14ac:dyDescent="0.3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72" customHeight="1" x14ac:dyDescent="0.3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72" customHeight="1" x14ac:dyDescent="0.3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72" customHeight="1" x14ac:dyDescent="0.3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72" customHeight="1" x14ac:dyDescent="0.3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72" customHeight="1" x14ac:dyDescent="0.3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72" customHeight="1" x14ac:dyDescent="0.3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72" customHeight="1" x14ac:dyDescent="0.3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72" customHeight="1" x14ac:dyDescent="0.3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72" customHeight="1" x14ac:dyDescent="0.3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72" customHeight="1" x14ac:dyDescent="0.3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72" customHeight="1" x14ac:dyDescent="0.3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72" customHeight="1" x14ac:dyDescent="0.3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72" customHeight="1" x14ac:dyDescent="0.3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72" customHeight="1" x14ac:dyDescent="0.3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72" customHeight="1" x14ac:dyDescent="0.3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72" customHeight="1" x14ac:dyDescent="0.3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72" customHeight="1" x14ac:dyDescent="0.3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72" customHeight="1" x14ac:dyDescent="0.3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72" customHeight="1" x14ac:dyDescent="0.3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72" customHeight="1" x14ac:dyDescent="0.3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72" customHeight="1" x14ac:dyDescent="0.3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72" customHeight="1" x14ac:dyDescent="0.3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72" customHeight="1" x14ac:dyDescent="0.3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72" customHeight="1" x14ac:dyDescent="0.3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72" customHeight="1" x14ac:dyDescent="0.3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72" customHeight="1" x14ac:dyDescent="0.3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72" customHeight="1" x14ac:dyDescent="0.3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72" customHeight="1" x14ac:dyDescent="0.3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72" customHeight="1" x14ac:dyDescent="0.3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72" customHeight="1" x14ac:dyDescent="0.3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72" customHeight="1" x14ac:dyDescent="0.3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72" customHeight="1" x14ac:dyDescent="0.3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72" customHeight="1" x14ac:dyDescent="0.3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72" customHeight="1" x14ac:dyDescent="0.3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72" customHeight="1" x14ac:dyDescent="0.35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28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72" customHeight="1" x14ac:dyDescent="0.35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28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72" customHeight="1" x14ac:dyDescent="0.35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28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72" customHeight="1" x14ac:dyDescent="0.35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28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72" customHeight="1" x14ac:dyDescent="0.35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28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72" customHeight="1" x14ac:dyDescent="0.35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28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72" customHeight="1" x14ac:dyDescent="0.35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28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72" customHeight="1" x14ac:dyDescent="0.35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28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72" customHeight="1" x14ac:dyDescent="0.35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289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72" customHeight="1" x14ac:dyDescent="0.35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289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72" customHeight="1" x14ac:dyDescent="0.35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289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72" customHeight="1" x14ac:dyDescent="0.35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289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72" customHeight="1" x14ac:dyDescent="0.35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289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72" customHeight="1" x14ac:dyDescent="0.35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289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72" customHeight="1" x14ac:dyDescent="0.35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289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72" customHeight="1" x14ac:dyDescent="0.35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289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72" customHeight="1" x14ac:dyDescent="0.35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289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72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289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72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289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72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289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72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289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72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2"/>
      <c r="J1004" s="1"/>
      <c r="K1004" s="1"/>
      <c r="L1004" s="289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72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2"/>
      <c r="J1005" s="1"/>
      <c r="K1005" s="1"/>
      <c r="L1005" s="289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47">
    <mergeCell ref="L10:L12"/>
    <mergeCell ref="C6:F6"/>
    <mergeCell ref="C7:F7"/>
    <mergeCell ref="B13:K13"/>
    <mergeCell ref="B1:K1"/>
    <mergeCell ref="B2:K2"/>
    <mergeCell ref="C9:F9"/>
    <mergeCell ref="B3:F3"/>
    <mergeCell ref="C5:F5"/>
    <mergeCell ref="B4:K4"/>
    <mergeCell ref="C8:F8"/>
    <mergeCell ref="C10:F10"/>
    <mergeCell ref="C11:F11"/>
    <mergeCell ref="C12:F12"/>
    <mergeCell ref="L5:L7"/>
    <mergeCell ref="B35:D35"/>
    <mergeCell ref="B15:F15"/>
    <mergeCell ref="C16:F16"/>
    <mergeCell ref="C17:F17"/>
    <mergeCell ref="C18:F18"/>
    <mergeCell ref="C24:F24"/>
    <mergeCell ref="B21:K21"/>
    <mergeCell ref="C19:F19"/>
    <mergeCell ref="C20:F20"/>
    <mergeCell ref="C28:F28"/>
    <mergeCell ref="C29:F29"/>
    <mergeCell ref="C30:F30"/>
    <mergeCell ref="C25:F25"/>
    <mergeCell ref="B23:F23"/>
    <mergeCell ref="B26:K26"/>
    <mergeCell ref="C27:F27"/>
    <mergeCell ref="C46:F46"/>
    <mergeCell ref="C47:F47"/>
    <mergeCell ref="C45:F45"/>
    <mergeCell ref="B48:K48"/>
    <mergeCell ref="C31:F31"/>
    <mergeCell ref="C39:F39"/>
    <mergeCell ref="B41:K41"/>
    <mergeCell ref="C40:F40"/>
    <mergeCell ref="C42:F42"/>
    <mergeCell ref="C43:F43"/>
    <mergeCell ref="C32:F32"/>
    <mergeCell ref="B33:K33"/>
    <mergeCell ref="C38:F38"/>
    <mergeCell ref="C37:F37"/>
    <mergeCell ref="B36:K36"/>
    <mergeCell ref="C44:F44"/>
  </mergeCells>
  <conditionalFormatting sqref="K5">
    <cfRule type="expression" dxfId="187" priority="33">
      <formula>J5&lt;I5</formula>
    </cfRule>
  </conditionalFormatting>
  <conditionalFormatting sqref="K5">
    <cfRule type="expression" dxfId="186" priority="34">
      <formula>J5&gt;I5</formula>
    </cfRule>
  </conditionalFormatting>
  <conditionalFormatting sqref="K6">
    <cfRule type="expression" dxfId="185" priority="35">
      <formula>J6&lt;I6</formula>
    </cfRule>
  </conditionalFormatting>
  <conditionalFormatting sqref="K6">
    <cfRule type="expression" dxfId="184" priority="36">
      <formula>J6&gt;I6</formula>
    </cfRule>
  </conditionalFormatting>
  <conditionalFormatting sqref="K7">
    <cfRule type="expression" dxfId="183" priority="37">
      <formula>J7&lt;I7</formula>
    </cfRule>
  </conditionalFormatting>
  <conditionalFormatting sqref="K7">
    <cfRule type="expression" dxfId="182" priority="38">
      <formula>J7&gt;I7</formula>
    </cfRule>
  </conditionalFormatting>
  <conditionalFormatting sqref="K8">
    <cfRule type="expression" dxfId="181" priority="39">
      <formula>J8&lt;I8</formula>
    </cfRule>
  </conditionalFormatting>
  <conditionalFormatting sqref="K8">
    <cfRule type="expression" dxfId="180" priority="40">
      <formula>J8&gt;I8</formula>
    </cfRule>
  </conditionalFormatting>
  <conditionalFormatting sqref="K9">
    <cfRule type="expression" dxfId="179" priority="41">
      <formula>J9&lt;I9</formula>
    </cfRule>
  </conditionalFormatting>
  <conditionalFormatting sqref="K9">
    <cfRule type="expression" dxfId="178" priority="42">
      <formula>J9&gt;I9</formula>
    </cfRule>
  </conditionalFormatting>
  <conditionalFormatting sqref="K17">
    <cfRule type="expression" dxfId="177" priority="43">
      <formula>J17&lt;I17</formula>
    </cfRule>
  </conditionalFormatting>
  <conditionalFormatting sqref="K17">
    <cfRule type="expression" dxfId="176" priority="44">
      <formula>J17&gt;I17</formula>
    </cfRule>
  </conditionalFormatting>
  <conditionalFormatting sqref="K18">
    <cfRule type="expression" dxfId="175" priority="45">
      <formula>J18&lt;I18</formula>
    </cfRule>
  </conditionalFormatting>
  <conditionalFormatting sqref="K18">
    <cfRule type="expression" dxfId="174" priority="46">
      <formula>J18&gt;I18</formula>
    </cfRule>
  </conditionalFormatting>
  <conditionalFormatting sqref="K24">
    <cfRule type="expression" dxfId="173" priority="47">
      <formula>J24&lt;I24</formula>
    </cfRule>
  </conditionalFormatting>
  <conditionalFormatting sqref="K24">
    <cfRule type="expression" dxfId="172" priority="48">
      <formula>J24&gt;I24</formula>
    </cfRule>
  </conditionalFormatting>
  <conditionalFormatting sqref="K32">
    <cfRule type="expression" dxfId="171" priority="51">
      <formula>J32&lt;I32</formula>
    </cfRule>
  </conditionalFormatting>
  <conditionalFormatting sqref="K32">
    <cfRule type="expression" dxfId="170" priority="52">
      <formula>J32&gt;I32</formula>
    </cfRule>
  </conditionalFormatting>
  <conditionalFormatting sqref="K37">
    <cfRule type="expression" dxfId="169" priority="53">
      <formula>J37&gt;I37</formula>
    </cfRule>
  </conditionalFormatting>
  <conditionalFormatting sqref="K37">
    <cfRule type="expression" dxfId="168" priority="54">
      <formula>J37&lt;I37</formula>
    </cfRule>
  </conditionalFormatting>
  <conditionalFormatting sqref="K42">
    <cfRule type="expression" dxfId="167" priority="55">
      <formula>J42&gt;I42</formula>
    </cfRule>
  </conditionalFormatting>
  <conditionalFormatting sqref="K42">
    <cfRule type="expression" dxfId="166" priority="56">
      <formula>J42&lt;I42</formula>
    </cfRule>
  </conditionalFormatting>
  <conditionalFormatting sqref="K43">
    <cfRule type="expression" dxfId="165" priority="57">
      <formula>J43&gt;I43</formula>
    </cfRule>
  </conditionalFormatting>
  <conditionalFormatting sqref="K43">
    <cfRule type="expression" dxfId="164" priority="58">
      <formula>J43&lt;I43</formula>
    </cfRule>
  </conditionalFormatting>
  <conditionalFormatting sqref="K39">
    <cfRule type="expression" dxfId="163" priority="67">
      <formula>J39&lt;I39</formula>
    </cfRule>
  </conditionalFormatting>
  <conditionalFormatting sqref="K39">
    <cfRule type="expression" dxfId="162" priority="68">
      <formula>J39&gt;I29</formula>
    </cfRule>
  </conditionalFormatting>
  <conditionalFormatting sqref="K40">
    <cfRule type="expression" dxfId="161" priority="69">
      <formula>J40&lt;I40</formula>
    </cfRule>
  </conditionalFormatting>
  <conditionalFormatting sqref="K40">
    <cfRule type="expression" dxfId="160" priority="70">
      <formula>J40&gt;I30</formula>
    </cfRule>
  </conditionalFormatting>
  <conditionalFormatting sqref="K38">
    <cfRule type="expression" dxfId="159" priority="29">
      <formula>J38&gt;I38</formula>
    </cfRule>
  </conditionalFormatting>
  <conditionalFormatting sqref="K38">
    <cfRule type="expression" dxfId="158" priority="30">
      <formula>J38&lt;I38</formula>
    </cfRule>
  </conditionalFormatting>
  <conditionalFormatting sqref="K44">
    <cfRule type="expression" dxfId="157" priority="25">
      <formula>J44&gt;I44</formula>
    </cfRule>
  </conditionalFormatting>
  <conditionalFormatting sqref="K44">
    <cfRule type="expression" dxfId="156" priority="26">
      <formula>J44&lt;I44</formula>
    </cfRule>
  </conditionalFormatting>
  <conditionalFormatting sqref="K45:K46">
    <cfRule type="expression" dxfId="155" priority="21">
      <formula>J45&gt;I45</formula>
    </cfRule>
  </conditionalFormatting>
  <conditionalFormatting sqref="K45:K46">
    <cfRule type="expression" dxfId="154" priority="22">
      <formula>J45&lt;I45</formula>
    </cfRule>
  </conditionalFormatting>
  <conditionalFormatting sqref="K47">
    <cfRule type="expression" dxfId="153" priority="17">
      <formula>J47&gt;I47</formula>
    </cfRule>
  </conditionalFormatting>
  <conditionalFormatting sqref="K47">
    <cfRule type="expression" dxfId="152" priority="18">
      <formula>J47&lt;I47</formula>
    </cfRule>
  </conditionalFormatting>
  <conditionalFormatting sqref="K25">
    <cfRule type="expression" dxfId="151" priority="15">
      <formula>J25&lt;I25</formula>
    </cfRule>
  </conditionalFormatting>
  <conditionalFormatting sqref="K25">
    <cfRule type="expression" dxfId="150" priority="16">
      <formula>J25&gt;I25</formula>
    </cfRule>
  </conditionalFormatting>
  <conditionalFormatting sqref="K10">
    <cfRule type="expression" dxfId="149" priority="11">
      <formula>J10&lt;I10</formula>
    </cfRule>
  </conditionalFormatting>
  <conditionalFormatting sqref="K10">
    <cfRule type="expression" dxfId="148" priority="12">
      <formula>J10&gt;I10</formula>
    </cfRule>
  </conditionalFormatting>
  <conditionalFormatting sqref="K11">
    <cfRule type="expression" dxfId="147" priority="9">
      <formula>J11&lt;I11</formula>
    </cfRule>
  </conditionalFormatting>
  <conditionalFormatting sqref="K11">
    <cfRule type="expression" dxfId="146" priority="10">
      <formula>J11&gt;I11</formula>
    </cfRule>
  </conditionalFormatting>
  <conditionalFormatting sqref="K12">
    <cfRule type="expression" dxfId="145" priority="5">
      <formula>J12&lt;I12</formula>
    </cfRule>
  </conditionalFormatting>
  <conditionalFormatting sqref="K12">
    <cfRule type="expression" dxfId="144" priority="6">
      <formula>J12&gt;I12</formula>
    </cfRule>
  </conditionalFormatting>
  <conditionalFormatting sqref="K19">
    <cfRule type="expression" dxfId="143" priority="3">
      <formula>J19&lt;I19</formula>
    </cfRule>
  </conditionalFormatting>
  <conditionalFormatting sqref="K19">
    <cfRule type="expression" dxfId="142" priority="4">
      <formula>J19&gt;I19</formula>
    </cfRule>
  </conditionalFormatting>
  <conditionalFormatting sqref="K20">
    <cfRule type="expression" dxfId="141" priority="1">
      <formula>J20&lt;I20</formula>
    </cfRule>
  </conditionalFormatting>
  <conditionalFormatting sqref="K20">
    <cfRule type="expression" dxfId="140" priority="2">
      <formula>J20&gt;I20</formula>
    </cfRule>
  </conditionalFormatting>
  <dataValidations count="1">
    <dataValidation allowBlank="1" showErrorMessage="1" sqref="I16" xr:uid="{00000000-0002-0000-0200-000000000000}"/>
  </dataValidations>
  <hyperlinks>
    <hyperlink ref="L3" r:id="rId1" xr:uid="{00000000-0004-0000-0200-000000000000}"/>
    <hyperlink ref="L15" r:id="rId2" xr:uid="{00000000-0004-0000-0200-000001000000}"/>
    <hyperlink ref="L18" r:id="rId3" xr:uid="{00000000-0004-0000-0200-000002000000}"/>
    <hyperlink ref="L23" r:id="rId4" xr:uid="{00000000-0004-0000-0200-000003000000}"/>
    <hyperlink ref="L25" r:id="rId5" location="/find/nearest" xr:uid="{00000000-0004-0000-0200-000005000000}"/>
    <hyperlink ref="L35" r:id="rId6" xr:uid="{00000000-0004-0000-0200-000006000000}"/>
    <hyperlink ref="L37" r:id="rId7" xr:uid="{00000000-0004-0000-0200-000007000000}"/>
    <hyperlink ref="L19" r:id="rId8" xr:uid="{00000000-0004-0000-0200-000008000000}"/>
    <hyperlink ref="L20" r:id="rId9" xr:uid="{00000000-0004-0000-0200-000009000000}"/>
    <hyperlink ref="L39" r:id="rId10" xr:uid="{00000000-0004-0000-0200-00000A000000}"/>
    <hyperlink ref="L42" r:id="rId11" xr:uid="{00000000-0004-0000-0200-00000B000000}"/>
    <hyperlink ref="L43" r:id="rId12" xr:uid="{00000000-0004-0000-0200-00000C000000}"/>
    <hyperlink ref="L44" r:id="rId13" xr:uid="{00000000-0004-0000-0200-00000D000000}"/>
    <hyperlink ref="L45" r:id="rId14" xr:uid="{00000000-0004-0000-0200-00000E000000}"/>
    <hyperlink ref="L46" r:id="rId15" xr:uid="{00000000-0004-0000-0200-00000F000000}"/>
    <hyperlink ref="L47" r:id="rId16" xr:uid="{00000000-0004-0000-0200-000010000000}"/>
    <hyperlink ref="L10:L12" r:id="rId17" display="CO2e guidance document" xr:uid="{00000000-0004-0000-0200-000011000000}"/>
    <hyperlink ref="L24" r:id="rId18" location="/find/nearest" xr:uid="{75D7362C-4F4B-4FBF-A908-237ED5498A6F}"/>
  </hyperlinks>
  <pageMargins left="0.7" right="0.7" top="0.75" bottom="0.75" header="0.3" footer="0.3"/>
  <pageSetup orientation="portrait" horizontalDpi="300" verticalDpi="300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/>
  </sheetPr>
  <dimension ref="A1:AA1000"/>
  <sheetViews>
    <sheetView showGridLines="0" zoomScale="70" zoomScaleNormal="70" workbookViewId="0">
      <selection activeCell="B3" sqref="B3:F3"/>
    </sheetView>
  </sheetViews>
  <sheetFormatPr defaultColWidth="15.1796875" defaultRowHeight="15" customHeight="1" x14ac:dyDescent="0.35"/>
  <cols>
    <col min="1" max="1" width="1.453125" customWidth="1"/>
    <col min="2" max="5" width="7.453125" customWidth="1"/>
    <col min="6" max="6" width="37.1796875" customWidth="1"/>
    <col min="7" max="7" width="16.1796875" customWidth="1"/>
    <col min="8" max="8" width="16.1796875" style="109" hidden="1" customWidth="1"/>
    <col min="9" max="10" width="11.81640625" customWidth="1"/>
    <col min="11" max="11" width="14.1796875" customWidth="1"/>
    <col min="12" max="12" width="12.08984375" style="285" customWidth="1"/>
    <col min="13" max="13" width="42.81640625" customWidth="1"/>
    <col min="14" max="27" width="7.453125" customWidth="1"/>
  </cols>
  <sheetData>
    <row r="1" spans="1:27" ht="27" customHeight="1" x14ac:dyDescent="0.5">
      <c r="A1" s="1"/>
      <c r="B1" s="409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288"/>
      <c r="M1" s="292" t="s">
        <v>270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2.5" customHeight="1" x14ac:dyDescent="0.35">
      <c r="A2" s="1"/>
      <c r="B2" s="405"/>
      <c r="C2" s="406"/>
      <c r="D2" s="406"/>
      <c r="E2" s="406"/>
      <c r="F2" s="406"/>
      <c r="G2" s="406"/>
      <c r="H2" s="406"/>
      <c r="I2" s="406"/>
      <c r="J2" s="406"/>
      <c r="K2" s="406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5">
      <c r="A3" s="1"/>
      <c r="B3" s="407" t="s">
        <v>2</v>
      </c>
      <c r="C3" s="370"/>
      <c r="D3" s="370"/>
      <c r="E3" s="370"/>
      <c r="F3" s="371"/>
      <c r="G3" s="74" t="s">
        <v>3</v>
      </c>
      <c r="H3" s="283" t="s">
        <v>142</v>
      </c>
      <c r="I3" s="283" t="s">
        <v>124</v>
      </c>
      <c r="J3" s="75" t="s">
        <v>125</v>
      </c>
      <c r="K3" s="75" t="s">
        <v>126</v>
      </c>
      <c r="L3" s="287" t="s">
        <v>223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5">
      <c r="A4" s="1"/>
      <c r="B4" s="6">
        <v>7.1</v>
      </c>
      <c r="C4" s="369" t="s">
        <v>398</v>
      </c>
      <c r="D4" s="370"/>
      <c r="E4" s="370"/>
      <c r="F4" s="371"/>
      <c r="G4" s="8" t="s">
        <v>7</v>
      </c>
      <c r="H4" s="96"/>
      <c r="I4" s="96"/>
      <c r="J4" s="95"/>
      <c r="K4" s="91"/>
      <c r="L4" s="289"/>
      <c r="M4" s="28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5">
      <c r="A5" s="1"/>
      <c r="B5" s="14">
        <v>7.2</v>
      </c>
      <c r="C5" s="369" t="s">
        <v>9</v>
      </c>
      <c r="D5" s="370"/>
      <c r="E5" s="370"/>
      <c r="F5" s="371"/>
      <c r="G5" s="8" t="s">
        <v>7</v>
      </c>
      <c r="H5" s="96"/>
      <c r="I5" s="96"/>
      <c r="J5" s="98"/>
      <c r="K5" s="91"/>
      <c r="L5" s="289"/>
      <c r="M5" s="28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35">
      <c r="A6" s="1"/>
      <c r="B6" s="14">
        <v>7.3</v>
      </c>
      <c r="C6" s="364" t="s">
        <v>312</v>
      </c>
      <c r="D6" s="362"/>
      <c r="E6" s="362"/>
      <c r="F6" s="363"/>
      <c r="G6" s="8" t="s">
        <v>12</v>
      </c>
      <c r="H6" s="107"/>
      <c r="I6" s="107"/>
      <c r="J6" s="108"/>
      <c r="K6" s="101"/>
      <c r="L6" s="287" t="s">
        <v>320</v>
      </c>
      <c r="M6" s="28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5">
      <c r="A7" s="1"/>
      <c r="B7" s="14" t="s">
        <v>210</v>
      </c>
      <c r="C7" s="364" t="s">
        <v>315</v>
      </c>
      <c r="D7" s="362"/>
      <c r="E7" s="362"/>
      <c r="F7" s="363"/>
      <c r="G7" s="8" t="s">
        <v>7</v>
      </c>
      <c r="H7" s="22"/>
      <c r="I7" s="22"/>
      <c r="J7" s="44"/>
      <c r="K7" s="12"/>
      <c r="L7" s="287" t="s">
        <v>228</v>
      </c>
      <c r="M7" s="28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32" customFormat="1" ht="72" customHeight="1" x14ac:dyDescent="0.35">
      <c r="A8" s="1"/>
      <c r="B8" s="65" t="s">
        <v>209</v>
      </c>
      <c r="C8" s="364" t="s">
        <v>211</v>
      </c>
      <c r="D8" s="393"/>
      <c r="E8" s="393"/>
      <c r="F8" s="394"/>
      <c r="G8" s="8" t="s">
        <v>7</v>
      </c>
      <c r="H8" s="22"/>
      <c r="I8" s="22"/>
      <c r="J8" s="44"/>
      <c r="K8" s="12"/>
      <c r="L8" s="287" t="s">
        <v>228</v>
      </c>
      <c r="M8" s="28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5">
      <c r="A9" s="1"/>
      <c r="B9" s="14">
        <v>7.5</v>
      </c>
      <c r="C9" s="364" t="s">
        <v>260</v>
      </c>
      <c r="D9" s="362"/>
      <c r="E9" s="362"/>
      <c r="F9" s="363"/>
      <c r="G9" s="8" t="s">
        <v>15</v>
      </c>
      <c r="H9" s="22"/>
      <c r="I9" s="22"/>
      <c r="J9" s="44"/>
      <c r="K9" s="12"/>
      <c r="L9" s="289"/>
      <c r="M9" s="28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5">
      <c r="A10" s="1"/>
      <c r="B10" s="14">
        <v>7.6</v>
      </c>
      <c r="C10" s="376" t="s">
        <v>261</v>
      </c>
      <c r="D10" s="395"/>
      <c r="E10" s="395"/>
      <c r="F10" s="396"/>
      <c r="G10" s="25" t="s">
        <v>7</v>
      </c>
      <c r="H10" s="96"/>
      <c r="I10" s="96"/>
      <c r="J10" s="95"/>
      <c r="K10" s="91"/>
      <c r="L10" s="289"/>
      <c r="M10" s="28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4" customHeight="1" x14ac:dyDescent="0.35">
      <c r="A11" s="1"/>
      <c r="B11" s="361" t="s">
        <v>45</v>
      </c>
      <c r="C11" s="362"/>
      <c r="D11" s="362"/>
      <c r="E11" s="362"/>
      <c r="F11" s="362"/>
      <c r="G11" s="362"/>
      <c r="H11" s="362"/>
      <c r="I11" s="362"/>
      <c r="J11" s="362"/>
      <c r="K11" s="363"/>
      <c r="L11" s="28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25" customHeight="1" x14ac:dyDescent="0.35">
      <c r="A12" s="1"/>
      <c r="B12" s="23"/>
      <c r="C12" s="24"/>
      <c r="D12" s="24"/>
      <c r="E12" s="24"/>
      <c r="F12" s="24"/>
      <c r="G12" s="24"/>
      <c r="H12" s="24"/>
      <c r="I12" s="27"/>
      <c r="J12" s="28"/>
      <c r="K12" s="1"/>
      <c r="L12" s="28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8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8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8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8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2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8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8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8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8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8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8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8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8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8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8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8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8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8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8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8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2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2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8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8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72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8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8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72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8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8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8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8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8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8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8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8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8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8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8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8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8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8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8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8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89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89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89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89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89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89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89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89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89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289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1">
    <mergeCell ref="C9:F9"/>
    <mergeCell ref="C10:F10"/>
    <mergeCell ref="C7:F7"/>
    <mergeCell ref="B11:K11"/>
    <mergeCell ref="C4:F4"/>
    <mergeCell ref="C8:F8"/>
    <mergeCell ref="B3:F3"/>
    <mergeCell ref="B1:K1"/>
    <mergeCell ref="B2:K2"/>
    <mergeCell ref="C5:F5"/>
    <mergeCell ref="C6:F6"/>
  </mergeCells>
  <conditionalFormatting sqref="K4">
    <cfRule type="expression" dxfId="139" priority="11">
      <formula>J4&lt;I4</formula>
    </cfRule>
  </conditionalFormatting>
  <conditionalFormatting sqref="K4">
    <cfRule type="expression" dxfId="138" priority="12">
      <formula>J4&gt;I4</formula>
    </cfRule>
  </conditionalFormatting>
  <conditionalFormatting sqref="K5">
    <cfRule type="expression" dxfId="137" priority="9">
      <formula>J5&lt;I5</formula>
    </cfRule>
  </conditionalFormatting>
  <conditionalFormatting sqref="K5">
    <cfRule type="expression" dxfId="136" priority="10">
      <formula>J5&gt;I5</formula>
    </cfRule>
  </conditionalFormatting>
  <conditionalFormatting sqref="K6">
    <cfRule type="expression" dxfId="135" priority="7">
      <formula>J6&lt;I6</formula>
    </cfRule>
  </conditionalFormatting>
  <conditionalFormatting sqref="K6">
    <cfRule type="expression" dxfId="134" priority="8">
      <formula>J6&gt;I6</formula>
    </cfRule>
  </conditionalFormatting>
  <conditionalFormatting sqref="K7:K8">
    <cfRule type="expression" dxfId="133" priority="5">
      <formula>J7&lt;I7</formula>
    </cfRule>
  </conditionalFormatting>
  <conditionalFormatting sqref="K7:K8">
    <cfRule type="expression" dxfId="132" priority="6">
      <formula>J7&gt;I7</formula>
    </cfRule>
  </conditionalFormatting>
  <conditionalFormatting sqref="K9">
    <cfRule type="expression" dxfId="131" priority="3">
      <formula>J9&lt;I9</formula>
    </cfRule>
  </conditionalFormatting>
  <conditionalFormatting sqref="K9">
    <cfRule type="expression" dxfId="130" priority="4">
      <formula>J9&gt;I9</formula>
    </cfRule>
  </conditionalFormatting>
  <conditionalFormatting sqref="K10">
    <cfRule type="expression" dxfId="129" priority="1">
      <formula>J10&lt;I10</formula>
    </cfRule>
  </conditionalFormatting>
  <conditionalFormatting sqref="K10">
    <cfRule type="expression" dxfId="128" priority="2">
      <formula>J10&gt;I10</formula>
    </cfRule>
  </conditionalFormatting>
  <hyperlinks>
    <hyperlink ref="L3" r:id="rId1" xr:uid="{00000000-0004-0000-0300-000000000000}"/>
    <hyperlink ref="L7" r:id="rId2" xr:uid="{00000000-0004-0000-0300-000001000000}"/>
    <hyperlink ref="L8" r:id="rId3" xr:uid="{00000000-0004-0000-0300-000002000000}"/>
    <hyperlink ref="L6" r:id="rId4" xr:uid="{00000000-0004-0000-0300-000003000000}"/>
  </hyperlinks>
  <pageMargins left="0.7" right="0.7" top="0.75" bottom="0.7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</sheetPr>
  <dimension ref="A1:AB1010"/>
  <sheetViews>
    <sheetView showGridLines="0" zoomScale="70" zoomScaleNormal="70" workbookViewId="0">
      <selection activeCell="B3" sqref="B3:F3"/>
    </sheetView>
  </sheetViews>
  <sheetFormatPr defaultColWidth="15.1796875" defaultRowHeight="15" customHeight="1" x14ac:dyDescent="0.35"/>
  <cols>
    <col min="1" max="1" width="1.453125" customWidth="1"/>
    <col min="2" max="2" width="9.1796875" customWidth="1"/>
    <col min="3" max="5" width="7.453125" customWidth="1"/>
    <col min="6" max="6" width="37.1796875" customWidth="1"/>
    <col min="7" max="7" width="18.81640625" customWidth="1"/>
    <col min="8" max="8" width="18.81640625" style="109" hidden="1" customWidth="1"/>
    <col min="9" max="9" width="11.81640625" customWidth="1"/>
    <col min="10" max="10" width="14.1796875" bestFit="1" customWidth="1"/>
    <col min="11" max="11" width="14.1796875" customWidth="1"/>
    <col min="12" max="12" width="14" style="285" customWidth="1"/>
    <col min="13" max="13" width="8.81640625" style="285" customWidth="1"/>
    <col min="14" max="14" width="38.90625" customWidth="1"/>
    <col min="15" max="27" width="7.453125" customWidth="1"/>
  </cols>
  <sheetData>
    <row r="1" spans="1:27" ht="27" customHeight="1" x14ac:dyDescent="0.5">
      <c r="A1" s="1"/>
      <c r="B1" s="402" t="s">
        <v>55</v>
      </c>
      <c r="C1" s="403"/>
      <c r="D1" s="403"/>
      <c r="E1" s="403"/>
      <c r="F1" s="403"/>
      <c r="G1" s="403"/>
      <c r="H1" s="403"/>
      <c r="I1" s="403"/>
      <c r="J1" s="403"/>
      <c r="K1" s="404"/>
      <c r="L1" s="288"/>
      <c r="M1" s="288"/>
      <c r="N1" s="292" t="s">
        <v>270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8" customHeight="1" x14ac:dyDescent="0.35">
      <c r="A2" s="1"/>
      <c r="B2" s="405"/>
      <c r="C2" s="406"/>
      <c r="D2" s="406"/>
      <c r="E2" s="406"/>
      <c r="F2" s="406"/>
      <c r="G2" s="406"/>
      <c r="H2" s="406"/>
      <c r="I2" s="406"/>
      <c r="J2" s="406"/>
      <c r="K2" s="406"/>
      <c r="L2" s="289"/>
      <c r="M2" s="28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5">
      <c r="A3" s="1"/>
      <c r="B3" s="407" t="s">
        <v>56</v>
      </c>
      <c r="C3" s="370"/>
      <c r="D3" s="370"/>
      <c r="E3" s="370"/>
      <c r="F3" s="371"/>
      <c r="G3" s="74" t="s">
        <v>3</v>
      </c>
      <c r="H3" s="283" t="s">
        <v>142</v>
      </c>
      <c r="I3" s="283" t="s">
        <v>124</v>
      </c>
      <c r="J3" s="75" t="s">
        <v>125</v>
      </c>
      <c r="K3" s="75" t="s">
        <v>126</v>
      </c>
      <c r="L3" s="287" t="s">
        <v>223</v>
      </c>
      <c r="M3" s="28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2" customHeight="1" x14ac:dyDescent="0.35">
      <c r="A4" s="1"/>
      <c r="B4" s="365" t="s">
        <v>57</v>
      </c>
      <c r="C4" s="366"/>
      <c r="D4" s="366"/>
      <c r="E4" s="366"/>
      <c r="F4" s="366"/>
      <c r="G4" s="366"/>
      <c r="H4" s="366"/>
      <c r="I4" s="366"/>
      <c r="J4" s="366"/>
      <c r="K4" s="392"/>
      <c r="L4" s="289"/>
      <c r="M4" s="28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5">
      <c r="A5" s="1"/>
      <c r="B5" s="124">
        <v>8.1</v>
      </c>
      <c r="C5" s="372" t="s">
        <v>364</v>
      </c>
      <c r="D5" s="431"/>
      <c r="E5" s="431"/>
      <c r="F5" s="368"/>
      <c r="G5" s="172" t="s">
        <v>7</v>
      </c>
      <c r="H5" s="173"/>
      <c r="I5" s="173"/>
      <c r="J5" s="174"/>
      <c r="K5" s="97"/>
      <c r="L5" s="289"/>
      <c r="M5" s="289"/>
      <c r="N5" s="28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7.5" customHeight="1" x14ac:dyDescent="0.35">
      <c r="A6" s="1"/>
      <c r="B6" s="433" t="s">
        <v>58</v>
      </c>
      <c r="C6" s="370"/>
      <c r="D6" s="370"/>
      <c r="E6" s="370"/>
      <c r="F6" s="370"/>
      <c r="G6" s="370"/>
      <c r="H6" s="370"/>
      <c r="I6" s="370"/>
      <c r="J6" s="370"/>
      <c r="K6" s="371"/>
      <c r="L6" s="289"/>
      <c r="M6" s="28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5">
      <c r="A7" s="1"/>
      <c r="B7" s="6">
        <v>8.1999999999999993</v>
      </c>
      <c r="C7" s="432" t="s">
        <v>59</v>
      </c>
      <c r="D7" s="370"/>
      <c r="E7" s="370"/>
      <c r="F7" s="371"/>
      <c r="G7" s="51" t="s">
        <v>15</v>
      </c>
      <c r="H7" s="79"/>
      <c r="I7" s="79"/>
      <c r="J7" s="52"/>
      <c r="K7" s="17"/>
      <c r="L7" s="287" t="s">
        <v>229</v>
      </c>
      <c r="M7" s="287" t="s">
        <v>230</v>
      </c>
      <c r="N7" s="28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35">
      <c r="A8" s="1"/>
      <c r="B8" s="14">
        <v>8.3000000000000007</v>
      </c>
      <c r="C8" s="364" t="s">
        <v>218</v>
      </c>
      <c r="D8" s="425"/>
      <c r="E8" s="425"/>
      <c r="F8" s="426"/>
      <c r="G8" s="51" t="s">
        <v>7</v>
      </c>
      <c r="H8" s="89"/>
      <c r="I8" s="89"/>
      <c r="J8" s="102"/>
      <c r="K8" s="91"/>
      <c r="L8" s="287" t="s">
        <v>229</v>
      </c>
      <c r="M8" s="289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8.25" customHeight="1" x14ac:dyDescent="0.35">
      <c r="A9" s="1"/>
      <c r="B9" s="365" t="s">
        <v>60</v>
      </c>
      <c r="C9" s="366"/>
      <c r="D9" s="366"/>
      <c r="E9" s="366"/>
      <c r="F9" s="366"/>
      <c r="G9" s="366"/>
      <c r="H9" s="366"/>
      <c r="I9" s="366"/>
      <c r="J9" s="366"/>
      <c r="K9" s="392"/>
      <c r="L9" s="289"/>
      <c r="M9" s="289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5">
      <c r="A10" s="1"/>
      <c r="B10" s="124">
        <v>8.4</v>
      </c>
      <c r="C10" s="399" t="s">
        <v>61</v>
      </c>
      <c r="D10" s="368"/>
      <c r="E10" s="368"/>
      <c r="F10" s="368"/>
      <c r="G10" s="260" t="s">
        <v>7</v>
      </c>
      <c r="H10" s="175"/>
      <c r="I10" s="175"/>
      <c r="J10" s="176"/>
      <c r="K10" s="97"/>
      <c r="L10" s="287" t="s">
        <v>321</v>
      </c>
      <c r="M10" s="289"/>
      <c r="N10" s="28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5">
      <c r="A11" s="1"/>
      <c r="B11" s="6">
        <v>8.5</v>
      </c>
      <c r="C11" s="369" t="s">
        <v>62</v>
      </c>
      <c r="D11" s="370"/>
      <c r="E11" s="370"/>
      <c r="F11" s="370"/>
      <c r="G11" s="303" t="s">
        <v>197</v>
      </c>
      <c r="H11" s="219"/>
      <c r="I11" s="220"/>
      <c r="J11" s="176"/>
      <c r="K11" s="53"/>
      <c r="L11" s="289"/>
      <c r="M11" s="289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2" customHeight="1" x14ac:dyDescent="0.35">
      <c r="A12" s="1"/>
      <c r="B12" s="14" t="s">
        <v>63</v>
      </c>
      <c r="C12" s="364" t="s">
        <v>64</v>
      </c>
      <c r="D12" s="362"/>
      <c r="E12" s="362"/>
      <c r="F12" s="363"/>
      <c r="G12" s="8" t="s">
        <v>7</v>
      </c>
      <c r="H12" s="103"/>
      <c r="I12" s="96"/>
      <c r="J12" s="98"/>
      <c r="K12" s="91"/>
      <c r="L12" s="289"/>
      <c r="M12" s="289"/>
      <c r="N12" s="28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5">
      <c r="A13" s="1"/>
      <c r="B13" s="14" t="s">
        <v>65</v>
      </c>
      <c r="C13" s="364" t="s">
        <v>66</v>
      </c>
      <c r="D13" s="362"/>
      <c r="E13" s="362"/>
      <c r="F13" s="363"/>
      <c r="G13" s="8" t="s">
        <v>7</v>
      </c>
      <c r="H13" s="96"/>
      <c r="I13" s="96"/>
      <c r="J13" s="98"/>
      <c r="K13" s="91"/>
      <c r="L13" s="289"/>
      <c r="M13" s="289"/>
      <c r="N13" s="28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5">
      <c r="A14" s="1"/>
      <c r="B14" s="14" t="s">
        <v>67</v>
      </c>
      <c r="C14" s="364" t="s">
        <v>68</v>
      </c>
      <c r="D14" s="362"/>
      <c r="E14" s="362"/>
      <c r="F14" s="363"/>
      <c r="G14" s="8" t="s">
        <v>7</v>
      </c>
      <c r="H14" s="96"/>
      <c r="I14" s="96"/>
      <c r="J14" s="98"/>
      <c r="K14" s="91"/>
      <c r="L14" s="289"/>
      <c r="M14" s="289"/>
      <c r="N14" s="28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132" customFormat="1" ht="72" customHeight="1" x14ac:dyDescent="0.35">
      <c r="A15" s="1"/>
      <c r="B15" s="65">
        <v>8.6</v>
      </c>
      <c r="C15" s="376" t="s">
        <v>69</v>
      </c>
      <c r="D15" s="395"/>
      <c r="E15" s="395"/>
      <c r="F15" s="396"/>
      <c r="G15" s="228" t="s">
        <v>70</v>
      </c>
      <c r="H15" s="96"/>
      <c r="I15" s="96"/>
      <c r="J15" s="95"/>
      <c r="K15" s="91"/>
      <c r="L15" s="289"/>
      <c r="M15" s="289"/>
      <c r="N15" s="28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5">
      <c r="A16" s="1"/>
      <c r="B16" s="14" t="s">
        <v>253</v>
      </c>
      <c r="C16" s="428" t="s">
        <v>255</v>
      </c>
      <c r="D16" s="429"/>
      <c r="E16" s="429"/>
      <c r="F16" s="430"/>
      <c r="G16" s="274" t="s">
        <v>7</v>
      </c>
      <c r="H16" s="42"/>
      <c r="I16" s="42"/>
      <c r="J16" s="18"/>
      <c r="K16" s="12"/>
      <c r="L16" s="287" t="s">
        <v>254</v>
      </c>
      <c r="M16" s="289"/>
      <c r="N16" s="28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4" customHeight="1" x14ac:dyDescent="0.35">
      <c r="A17" s="1"/>
      <c r="B17" s="361" t="s">
        <v>45</v>
      </c>
      <c r="C17" s="362"/>
      <c r="D17" s="362"/>
      <c r="E17" s="362"/>
      <c r="F17" s="362"/>
      <c r="G17" s="362"/>
      <c r="H17" s="362"/>
      <c r="I17" s="362"/>
      <c r="J17" s="362"/>
      <c r="K17" s="363"/>
      <c r="L17" s="289"/>
      <c r="M17" s="28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 x14ac:dyDescent="0.35">
      <c r="A18" s="1"/>
      <c r="B18" s="23"/>
      <c r="C18" s="24"/>
      <c r="D18" s="24"/>
      <c r="E18" s="24"/>
      <c r="F18" s="24"/>
      <c r="G18" s="28"/>
      <c r="H18" s="28"/>
      <c r="I18" s="54"/>
      <c r="J18" s="55"/>
      <c r="K18" s="49"/>
      <c r="L18" s="289"/>
      <c r="M18" s="28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5">
      <c r="A19" s="1"/>
      <c r="B19" s="435" t="s">
        <v>370</v>
      </c>
      <c r="C19" s="366"/>
      <c r="D19" s="366"/>
      <c r="E19" s="366"/>
      <c r="F19" s="392"/>
      <c r="G19" s="199" t="s">
        <v>3</v>
      </c>
      <c r="H19" s="7" t="s">
        <v>142</v>
      </c>
      <c r="I19" s="7" t="s">
        <v>124</v>
      </c>
      <c r="J19" s="7" t="s">
        <v>125</v>
      </c>
      <c r="K19" s="5" t="s">
        <v>126</v>
      </c>
      <c r="L19" s="287" t="s">
        <v>219</v>
      </c>
      <c r="M19" s="28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132" customFormat="1" ht="72" customHeight="1" x14ac:dyDescent="0.35">
      <c r="A20" s="1"/>
      <c r="B20" s="124">
        <v>9.1</v>
      </c>
      <c r="C20" s="401" t="s">
        <v>262</v>
      </c>
      <c r="D20" s="415"/>
      <c r="E20" s="415"/>
      <c r="F20" s="415"/>
      <c r="G20" s="270" t="s">
        <v>7</v>
      </c>
      <c r="H20" s="200"/>
      <c r="I20" s="200"/>
      <c r="J20" s="176"/>
      <c r="K20" s="97"/>
      <c r="L20" s="287" t="s">
        <v>296</v>
      </c>
      <c r="M20" s="289"/>
      <c r="N20" s="28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5">
      <c r="A21" s="1"/>
      <c r="B21" s="124">
        <v>9.1999999999999993</v>
      </c>
      <c r="C21" s="401" t="s">
        <v>256</v>
      </c>
      <c r="D21" s="415"/>
      <c r="E21" s="415"/>
      <c r="F21" s="415"/>
      <c r="G21" s="270" t="s">
        <v>7</v>
      </c>
      <c r="H21" s="200"/>
      <c r="I21" s="200"/>
      <c r="J21" s="176"/>
      <c r="K21" s="97"/>
      <c r="L21" s="287" t="s">
        <v>296</v>
      </c>
      <c r="M21" s="289"/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4" customHeight="1" x14ac:dyDescent="0.35">
      <c r="A22" s="1"/>
      <c r="B22" s="434" t="s">
        <v>45</v>
      </c>
      <c r="C22" s="370"/>
      <c r="D22" s="370"/>
      <c r="E22" s="370"/>
      <c r="F22" s="370"/>
      <c r="G22" s="370"/>
      <c r="H22" s="370"/>
      <c r="I22" s="370"/>
      <c r="J22" s="370"/>
      <c r="K22" s="371"/>
      <c r="L22" s="289"/>
      <c r="M22" s="28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.2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49"/>
      <c r="K23" s="49"/>
      <c r="L23" s="289"/>
      <c r="M23" s="28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5">
      <c r="A24" s="1"/>
      <c r="B24" s="386" t="s">
        <v>71</v>
      </c>
      <c r="C24" s="362"/>
      <c r="D24" s="362"/>
      <c r="E24" s="362"/>
      <c r="F24" s="363"/>
      <c r="G24" s="4" t="s">
        <v>3</v>
      </c>
      <c r="H24" s="7" t="s">
        <v>142</v>
      </c>
      <c r="I24" s="7" t="s">
        <v>124</v>
      </c>
      <c r="J24" s="7" t="s">
        <v>125</v>
      </c>
      <c r="K24" s="5" t="s">
        <v>126</v>
      </c>
      <c r="L24" s="287" t="s">
        <v>219</v>
      </c>
      <c r="M24" s="28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5">
      <c r="A25" s="1"/>
      <c r="B25" s="14">
        <v>10.1</v>
      </c>
      <c r="C25" s="416" t="s">
        <v>72</v>
      </c>
      <c r="D25" s="395"/>
      <c r="E25" s="395"/>
      <c r="F25" s="396"/>
      <c r="G25" s="80" t="s">
        <v>122</v>
      </c>
      <c r="H25" s="42"/>
      <c r="I25" s="42"/>
      <c r="J25" s="36"/>
      <c r="K25" s="12"/>
      <c r="L25" s="411" t="s">
        <v>297</v>
      </c>
      <c r="M25" s="412"/>
      <c r="N25" s="28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5">
      <c r="A26" s="1"/>
      <c r="B26" s="14">
        <v>10.199999999999999</v>
      </c>
      <c r="C26" s="376" t="s">
        <v>313</v>
      </c>
      <c r="D26" s="395"/>
      <c r="E26" s="395"/>
      <c r="F26" s="396"/>
      <c r="G26" s="227" t="s">
        <v>74</v>
      </c>
      <c r="H26" s="42"/>
      <c r="I26" s="42"/>
      <c r="J26" s="36"/>
      <c r="K26" s="12"/>
      <c r="L26" s="411" t="s">
        <v>298</v>
      </c>
      <c r="M26" s="412"/>
      <c r="N26" s="28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5">
      <c r="A27" s="1"/>
      <c r="B27" s="14" t="s">
        <v>76</v>
      </c>
      <c r="C27" s="376" t="s">
        <v>365</v>
      </c>
      <c r="D27" s="418"/>
      <c r="E27" s="418"/>
      <c r="F27" s="419"/>
      <c r="G27" s="25" t="s">
        <v>75</v>
      </c>
      <c r="H27" s="42"/>
      <c r="I27" s="42"/>
      <c r="J27" s="36"/>
      <c r="K27" s="12"/>
      <c r="L27" s="289"/>
      <c r="M27" s="289"/>
      <c r="N27" s="28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5">
      <c r="A28" s="1"/>
      <c r="B28" s="14" t="s">
        <v>212</v>
      </c>
      <c r="C28" s="376" t="s">
        <v>366</v>
      </c>
      <c r="D28" s="418"/>
      <c r="E28" s="418"/>
      <c r="F28" s="419"/>
      <c r="G28" s="25" t="s">
        <v>75</v>
      </c>
      <c r="H28" s="42"/>
      <c r="I28" s="42"/>
      <c r="J28" s="36"/>
      <c r="K28" s="12"/>
      <c r="L28" s="289"/>
      <c r="M28" s="289"/>
      <c r="N28" s="28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5">
      <c r="A29" s="1"/>
      <c r="B29" s="14">
        <v>10.4</v>
      </c>
      <c r="C29" s="427" t="s">
        <v>77</v>
      </c>
      <c r="D29" s="362"/>
      <c r="E29" s="362"/>
      <c r="F29" s="363"/>
      <c r="G29" s="40" t="s">
        <v>78</v>
      </c>
      <c r="H29" s="22"/>
      <c r="I29" s="22"/>
      <c r="J29" s="36"/>
      <c r="K29" s="12"/>
      <c r="L29" s="289"/>
      <c r="M29" s="289"/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5">
      <c r="A30" s="1"/>
      <c r="B30" s="14">
        <v>10.5</v>
      </c>
      <c r="C30" s="427" t="s">
        <v>79</v>
      </c>
      <c r="D30" s="362"/>
      <c r="E30" s="362"/>
      <c r="F30" s="363"/>
      <c r="G30" s="19" t="s">
        <v>80</v>
      </c>
      <c r="H30" s="22"/>
      <c r="I30" s="22"/>
      <c r="J30" s="36"/>
      <c r="K30" s="12"/>
      <c r="L30" s="289"/>
      <c r="M30" s="289"/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5">
      <c r="A31" s="1"/>
      <c r="B31" s="14">
        <v>10.6</v>
      </c>
      <c r="C31" s="364" t="s">
        <v>81</v>
      </c>
      <c r="D31" s="362"/>
      <c r="E31" s="362"/>
      <c r="F31" s="363"/>
      <c r="G31" s="19" t="s">
        <v>82</v>
      </c>
      <c r="H31" s="107"/>
      <c r="I31" s="107"/>
      <c r="J31" s="108"/>
      <c r="K31" s="101"/>
      <c r="L31" s="289"/>
      <c r="M31" s="289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5">
      <c r="A32" s="1"/>
      <c r="B32" s="14">
        <v>10.7</v>
      </c>
      <c r="C32" s="416" t="s">
        <v>83</v>
      </c>
      <c r="D32" s="395"/>
      <c r="E32" s="395"/>
      <c r="F32" s="396"/>
      <c r="G32" s="25" t="s">
        <v>7</v>
      </c>
      <c r="H32" s="104"/>
      <c r="I32" s="104"/>
      <c r="J32" s="98"/>
      <c r="K32" s="91"/>
      <c r="L32" s="289"/>
      <c r="M32" s="289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8" ht="72" customHeight="1" x14ac:dyDescent="0.35">
      <c r="A33" s="1"/>
      <c r="B33" s="14">
        <v>10.8</v>
      </c>
      <c r="C33" s="364" t="s">
        <v>84</v>
      </c>
      <c r="D33" s="362"/>
      <c r="E33" s="362"/>
      <c r="F33" s="363"/>
      <c r="G33" s="304" t="s">
        <v>289</v>
      </c>
      <c r="H33" s="22"/>
      <c r="I33" s="22"/>
      <c r="J33" s="41"/>
      <c r="K33" s="39"/>
      <c r="L33" s="289"/>
      <c r="M33" s="289"/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8" s="109" customFormat="1" ht="69.75" customHeight="1" x14ac:dyDescent="0.35">
      <c r="A34" s="1"/>
      <c r="B34" s="5" t="s">
        <v>246</v>
      </c>
      <c r="C34" s="378" t="s">
        <v>137</v>
      </c>
      <c r="D34" s="383"/>
      <c r="E34" s="383"/>
      <c r="F34" s="384"/>
      <c r="G34" s="110" t="s">
        <v>128</v>
      </c>
      <c r="H34" s="112"/>
      <c r="I34" s="112"/>
      <c r="J34" s="244"/>
      <c r="K34" s="114"/>
      <c r="L34" s="377" t="s">
        <v>299</v>
      </c>
      <c r="M34" s="289"/>
      <c r="N34" s="28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109" customFormat="1" ht="69.75" customHeight="1" x14ac:dyDescent="0.35">
      <c r="A35" s="1"/>
      <c r="B35" s="5" t="s">
        <v>247</v>
      </c>
      <c r="C35" s="378" t="s">
        <v>291</v>
      </c>
      <c r="D35" s="383"/>
      <c r="E35" s="383"/>
      <c r="F35" s="384"/>
      <c r="G35" s="110" t="s">
        <v>130</v>
      </c>
      <c r="H35" s="112"/>
      <c r="I35" s="112"/>
      <c r="J35" s="113"/>
      <c r="K35" s="12"/>
      <c r="L35" s="377"/>
      <c r="M35" s="289"/>
      <c r="N35" s="28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4" customHeight="1" x14ac:dyDescent="0.35">
      <c r="A36" s="1"/>
      <c r="B36" s="361" t="s">
        <v>45</v>
      </c>
      <c r="C36" s="413"/>
      <c r="D36" s="413"/>
      <c r="E36" s="413"/>
      <c r="F36" s="413"/>
      <c r="G36" s="413"/>
      <c r="H36" s="413"/>
      <c r="I36" s="413"/>
      <c r="J36" s="413"/>
      <c r="K36" s="414"/>
      <c r="L36" s="289"/>
      <c r="M36" s="28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17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49"/>
      <c r="K37" s="49"/>
      <c r="L37" s="289"/>
      <c r="M37" s="28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8" ht="72" customHeight="1" x14ac:dyDescent="0.35">
      <c r="A38" s="1"/>
      <c r="B38" s="397" t="s">
        <v>371</v>
      </c>
      <c r="C38" s="362"/>
      <c r="D38" s="362"/>
      <c r="E38" s="56"/>
      <c r="F38" s="57" t="s">
        <v>301</v>
      </c>
      <c r="G38" s="4" t="s">
        <v>3</v>
      </c>
      <c r="H38" s="7" t="s">
        <v>142</v>
      </c>
      <c r="I38" s="7" t="s">
        <v>124</v>
      </c>
      <c r="J38" s="5" t="s">
        <v>125</v>
      </c>
      <c r="K38" s="5" t="s">
        <v>126</v>
      </c>
      <c r="L38" s="287" t="s">
        <v>219</v>
      </c>
      <c r="M38" s="28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8" ht="72" customHeight="1" x14ac:dyDescent="0.35">
      <c r="A39" s="1"/>
      <c r="B39" s="14">
        <v>11.1</v>
      </c>
      <c r="C39" s="364" t="s">
        <v>372</v>
      </c>
      <c r="D39" s="362"/>
      <c r="E39" s="362"/>
      <c r="F39" s="363"/>
      <c r="G39" s="31" t="s">
        <v>73</v>
      </c>
      <c r="H39" s="221"/>
      <c r="I39" s="22"/>
      <c r="J39" s="33"/>
      <c r="K39" s="12"/>
      <c r="L39" s="289"/>
      <c r="M39" s="289"/>
      <c r="N39" s="28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 ht="72" customHeight="1" x14ac:dyDescent="0.35">
      <c r="A40" s="1"/>
      <c r="B40" s="14">
        <v>11.2</v>
      </c>
      <c r="C40" s="364" t="s">
        <v>373</v>
      </c>
      <c r="D40" s="362"/>
      <c r="E40" s="362"/>
      <c r="F40" s="363"/>
      <c r="G40" s="31" t="s">
        <v>86</v>
      </c>
      <c r="H40" s="221"/>
      <c r="I40" s="22"/>
      <c r="J40" s="33"/>
      <c r="K40" s="12"/>
      <c r="L40" s="289"/>
      <c r="M40" s="289"/>
      <c r="N40" s="28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 ht="72" customHeight="1" x14ac:dyDescent="0.35">
      <c r="A41" s="1"/>
      <c r="B41" s="43">
        <v>11.3</v>
      </c>
      <c r="C41" s="364" t="s">
        <v>123</v>
      </c>
      <c r="D41" s="362"/>
      <c r="E41" s="362"/>
      <c r="F41" s="363"/>
      <c r="G41" s="31" t="s">
        <v>88</v>
      </c>
      <c r="H41" s="221"/>
      <c r="I41" s="22"/>
      <c r="J41" s="44"/>
      <c r="K41" s="12"/>
      <c r="L41" s="289"/>
      <c r="M41" s="289"/>
      <c r="N41" s="28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8" ht="72" customHeight="1" x14ac:dyDescent="0.35">
      <c r="A42" s="1"/>
      <c r="B42" s="14">
        <v>11.4</v>
      </c>
      <c r="C42" s="364" t="s">
        <v>314</v>
      </c>
      <c r="D42" s="362"/>
      <c r="E42" s="362"/>
      <c r="F42" s="363"/>
      <c r="G42" s="19" t="s">
        <v>89</v>
      </c>
      <c r="H42" s="63"/>
      <c r="I42" s="107"/>
      <c r="J42" s="108"/>
      <c r="K42" s="101"/>
      <c r="L42" s="289"/>
      <c r="M42" s="289"/>
      <c r="N42" s="28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 s="132" customFormat="1" ht="72" customHeight="1" x14ac:dyDescent="0.35">
      <c r="A43" s="1"/>
      <c r="B43" s="14" t="s">
        <v>325</v>
      </c>
      <c r="C43" s="376" t="s">
        <v>328</v>
      </c>
      <c r="D43" s="395"/>
      <c r="E43" s="395"/>
      <c r="F43" s="396"/>
      <c r="G43" s="25" t="s">
        <v>90</v>
      </c>
      <c r="H43" s="171"/>
      <c r="I43" s="42"/>
      <c r="J43" s="44"/>
      <c r="K43" s="12"/>
      <c r="L43" s="289"/>
      <c r="M43" s="289"/>
      <c r="N43" s="28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8" s="132" customFormat="1" ht="72" customHeight="1" x14ac:dyDescent="0.35">
      <c r="A44" s="1"/>
      <c r="B44" s="65" t="s">
        <v>326</v>
      </c>
      <c r="C44" s="364" t="s">
        <v>337</v>
      </c>
      <c r="D44" s="362"/>
      <c r="E44" s="362"/>
      <c r="F44" s="363"/>
      <c r="G44" s="19" t="s">
        <v>329</v>
      </c>
      <c r="H44" s="63"/>
      <c r="I44" s="107"/>
      <c r="J44" s="108"/>
      <c r="K44" s="101"/>
      <c r="L44" s="289"/>
      <c r="M44" s="289"/>
      <c r="N44" s="28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8" ht="72" customHeight="1" x14ac:dyDescent="0.35">
      <c r="A45" s="1"/>
      <c r="B45" s="65" t="s">
        <v>327</v>
      </c>
      <c r="C45" s="364" t="s">
        <v>338</v>
      </c>
      <c r="D45" s="362"/>
      <c r="E45" s="362"/>
      <c r="F45" s="363"/>
      <c r="G45" s="19" t="s">
        <v>7</v>
      </c>
      <c r="H45" s="63"/>
      <c r="I45" s="107"/>
      <c r="J45" s="108"/>
      <c r="K45" s="101"/>
      <c r="L45" s="289"/>
      <c r="M45" s="289"/>
      <c r="N45" s="28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8" s="109" customFormat="1" ht="69.75" customHeight="1" x14ac:dyDescent="0.35">
      <c r="A46" s="1"/>
      <c r="B46" s="5" t="s">
        <v>248</v>
      </c>
      <c r="C46" s="378" t="s">
        <v>139</v>
      </c>
      <c r="D46" s="383"/>
      <c r="E46" s="383"/>
      <c r="F46" s="384"/>
      <c r="G46" s="110" t="s">
        <v>128</v>
      </c>
      <c r="H46" s="222"/>
      <c r="I46" s="112"/>
      <c r="J46" s="113"/>
      <c r="K46" s="12"/>
      <c r="L46" s="377" t="s">
        <v>299</v>
      </c>
      <c r="M46" s="289"/>
      <c r="N46" s="28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109" customFormat="1" ht="69.75" customHeight="1" x14ac:dyDescent="0.35">
      <c r="A47" s="1"/>
      <c r="B47" s="5" t="s">
        <v>249</v>
      </c>
      <c r="C47" s="378" t="s">
        <v>140</v>
      </c>
      <c r="D47" s="383"/>
      <c r="E47" s="383"/>
      <c r="F47" s="384"/>
      <c r="G47" s="110" t="s">
        <v>130</v>
      </c>
      <c r="H47" s="222"/>
      <c r="I47" s="112"/>
      <c r="J47" s="113"/>
      <c r="K47" s="12"/>
      <c r="L47" s="377"/>
      <c r="M47" s="289"/>
      <c r="N47" s="28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4" customHeight="1" x14ac:dyDescent="0.35">
      <c r="A48" s="1"/>
      <c r="B48" s="361" t="s">
        <v>45</v>
      </c>
      <c r="C48" s="413"/>
      <c r="D48" s="413"/>
      <c r="E48" s="413"/>
      <c r="F48" s="413"/>
      <c r="G48" s="413"/>
      <c r="H48" s="413"/>
      <c r="I48" s="413"/>
      <c r="J48" s="413"/>
      <c r="K48" s="414"/>
      <c r="L48" s="289"/>
      <c r="M48" s="28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89"/>
      <c r="M49" s="28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5">
      <c r="A50" s="1"/>
      <c r="B50" s="386" t="s">
        <v>92</v>
      </c>
      <c r="C50" s="420"/>
      <c r="D50" s="420"/>
      <c r="E50" s="420"/>
      <c r="F50" s="421"/>
      <c r="G50" s="4" t="s">
        <v>3</v>
      </c>
      <c r="H50" s="7" t="s">
        <v>142</v>
      </c>
      <c r="I50" s="7" t="s">
        <v>124</v>
      </c>
      <c r="J50" s="5" t="s">
        <v>125</v>
      </c>
      <c r="K50" s="5" t="s">
        <v>126</v>
      </c>
      <c r="L50" s="287" t="s">
        <v>219</v>
      </c>
      <c r="M50" s="28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5">
      <c r="A51" s="1"/>
      <c r="B51" s="14">
        <v>12.1</v>
      </c>
      <c r="C51" s="364" t="s">
        <v>93</v>
      </c>
      <c r="D51" s="362"/>
      <c r="E51" s="362"/>
      <c r="F51" s="363"/>
      <c r="G51" s="58" t="s">
        <v>7</v>
      </c>
      <c r="H51" s="201"/>
      <c r="I51" s="89"/>
      <c r="J51" s="90"/>
      <c r="K51" s="91"/>
      <c r="L51" s="289"/>
      <c r="M51" s="289"/>
      <c r="N51" s="28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5">
      <c r="A52" s="1"/>
      <c r="B52" s="14" t="s">
        <v>213</v>
      </c>
      <c r="C52" s="364" t="s">
        <v>399</v>
      </c>
      <c r="D52" s="362"/>
      <c r="E52" s="362"/>
      <c r="F52" s="363"/>
      <c r="G52" s="60" t="s">
        <v>7</v>
      </c>
      <c r="H52" s="223"/>
      <c r="I52" s="92"/>
      <c r="J52" s="262"/>
      <c r="K52" s="91"/>
      <c r="L52" s="287" t="s">
        <v>231</v>
      </c>
      <c r="M52" s="289"/>
      <c r="N52" s="28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s="132" customFormat="1" ht="72" customHeight="1" x14ac:dyDescent="0.35">
      <c r="A53" s="1"/>
      <c r="B53" s="65" t="s">
        <v>214</v>
      </c>
      <c r="C53" s="364" t="s">
        <v>374</v>
      </c>
      <c r="D53" s="393"/>
      <c r="E53" s="393"/>
      <c r="F53" s="394"/>
      <c r="G53" s="275" t="s">
        <v>215</v>
      </c>
      <c r="H53" s="261"/>
      <c r="I53" s="92"/>
      <c r="J53" s="264"/>
      <c r="K53" s="106"/>
      <c r="L53" s="287"/>
      <c r="M53" s="289"/>
      <c r="N53" s="28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5">
      <c r="A54" s="1"/>
      <c r="B54" s="14">
        <v>12.3</v>
      </c>
      <c r="C54" s="417" t="s">
        <v>375</v>
      </c>
      <c r="D54" s="418"/>
      <c r="E54" s="418"/>
      <c r="F54" s="419"/>
      <c r="G54" s="80"/>
      <c r="H54" s="224"/>
      <c r="I54" s="243"/>
      <c r="J54" s="263"/>
      <c r="K54" s="91"/>
      <c r="L54" s="287" t="s">
        <v>232</v>
      </c>
      <c r="M54" s="289"/>
      <c r="N54" s="28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4" customHeight="1" x14ac:dyDescent="0.35">
      <c r="A55" s="1"/>
      <c r="B55" s="422" t="s">
        <v>45</v>
      </c>
      <c r="C55" s="423"/>
      <c r="D55" s="423"/>
      <c r="E55" s="423"/>
      <c r="F55" s="423"/>
      <c r="G55" s="423"/>
      <c r="H55" s="423"/>
      <c r="I55" s="423"/>
      <c r="J55" s="423"/>
      <c r="K55" s="424"/>
      <c r="L55" s="289"/>
      <c r="M55" s="28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7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89"/>
      <c r="M56" s="28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thickBot="1" x14ac:dyDescent="0.4">
      <c r="A57" s="1"/>
      <c r="B57" s="386" t="s">
        <v>101</v>
      </c>
      <c r="C57" s="420"/>
      <c r="D57" s="420"/>
      <c r="E57" s="420"/>
      <c r="F57" s="421"/>
      <c r="G57" s="4" t="s">
        <v>3</v>
      </c>
      <c r="H57" s="7" t="s">
        <v>142</v>
      </c>
      <c r="I57" s="7" t="s">
        <v>124</v>
      </c>
      <c r="J57" s="5" t="s">
        <v>125</v>
      </c>
      <c r="K57" s="5" t="s">
        <v>126</v>
      </c>
      <c r="L57" s="287" t="s">
        <v>219</v>
      </c>
      <c r="M57" s="28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5">
      <c r="A58" s="1"/>
      <c r="B58" s="14">
        <v>13.1</v>
      </c>
      <c r="C58" s="376" t="s">
        <v>376</v>
      </c>
      <c r="D58" s="395"/>
      <c r="E58" s="395"/>
      <c r="F58" s="396"/>
      <c r="G58" s="25" t="s">
        <v>103</v>
      </c>
      <c r="H58" s="171"/>
      <c r="I58" s="22"/>
      <c r="J58" s="44"/>
      <c r="K58" s="62"/>
      <c r="L58" s="411" t="s">
        <v>294</v>
      </c>
      <c r="M58" s="412"/>
      <c r="N58" s="28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5">
      <c r="A59" s="1"/>
      <c r="B59" s="14">
        <v>13.2</v>
      </c>
      <c r="C59" s="376" t="s">
        <v>104</v>
      </c>
      <c r="D59" s="395"/>
      <c r="E59" s="395"/>
      <c r="F59" s="396"/>
      <c r="G59" s="34" t="s">
        <v>103</v>
      </c>
      <c r="H59" s="225"/>
      <c r="I59" s="35"/>
      <c r="J59" s="44"/>
      <c r="K59" s="63"/>
      <c r="L59" s="411" t="s">
        <v>295</v>
      </c>
      <c r="M59" s="412"/>
      <c r="N59" s="28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5">
      <c r="A60" s="1"/>
      <c r="B60" s="14">
        <v>13.3</v>
      </c>
      <c r="C60" s="376" t="s">
        <v>233</v>
      </c>
      <c r="D60" s="395"/>
      <c r="E60" s="395"/>
      <c r="F60" s="396"/>
      <c r="G60" s="34" t="s">
        <v>7</v>
      </c>
      <c r="H60" s="225"/>
      <c r="I60" s="94"/>
      <c r="J60" s="98"/>
      <c r="K60" s="105"/>
      <c r="L60" s="411" t="s">
        <v>293</v>
      </c>
      <c r="M60" s="412"/>
      <c r="N60" s="28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5">
      <c r="A61" s="1"/>
      <c r="B61" s="14">
        <v>13.4</v>
      </c>
      <c r="C61" s="376" t="s">
        <v>234</v>
      </c>
      <c r="D61" s="395"/>
      <c r="E61" s="395"/>
      <c r="F61" s="396"/>
      <c r="G61" s="34" t="s">
        <v>7</v>
      </c>
      <c r="H61" s="225"/>
      <c r="I61" s="94"/>
      <c r="J61" s="98"/>
      <c r="K61" s="105"/>
      <c r="L61" s="411"/>
      <c r="M61" s="412"/>
      <c r="N61" s="28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5">
      <c r="A62" s="1"/>
      <c r="B62" s="68">
        <v>13.5</v>
      </c>
      <c r="C62" s="364" t="s">
        <v>377</v>
      </c>
      <c r="D62" s="362"/>
      <c r="E62" s="362"/>
      <c r="F62" s="363"/>
      <c r="G62" s="19" t="s">
        <v>110</v>
      </c>
      <c r="H62" s="63"/>
      <c r="I62" s="22"/>
      <c r="J62" s="46"/>
      <c r="K62" s="63"/>
      <c r="L62" s="289"/>
      <c r="M62" s="289"/>
      <c r="N62" s="28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5">
      <c r="A63" s="1"/>
      <c r="B63" s="43">
        <v>13.6</v>
      </c>
      <c r="C63" s="364" t="s">
        <v>378</v>
      </c>
      <c r="D63" s="362"/>
      <c r="E63" s="362"/>
      <c r="F63" s="363"/>
      <c r="G63" s="19" t="s">
        <v>110</v>
      </c>
      <c r="H63" s="63"/>
      <c r="I63" s="22"/>
      <c r="J63" s="46"/>
      <c r="K63" s="63"/>
      <c r="L63" s="289"/>
      <c r="M63" s="289"/>
      <c r="N63" s="28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5">
      <c r="A64" s="1"/>
      <c r="B64" s="43" t="s">
        <v>111</v>
      </c>
      <c r="C64" s="364" t="s">
        <v>379</v>
      </c>
      <c r="D64" s="362"/>
      <c r="E64" s="362"/>
      <c r="F64" s="363"/>
      <c r="G64" s="19" t="s">
        <v>7</v>
      </c>
      <c r="H64" s="63"/>
      <c r="I64" s="96"/>
      <c r="J64" s="99"/>
      <c r="K64" s="105"/>
      <c r="L64" s="289"/>
      <c r="M64" s="289"/>
      <c r="N64" s="28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8" ht="72" customHeight="1" x14ac:dyDescent="0.35">
      <c r="A65" s="1"/>
      <c r="B65" s="14" t="s">
        <v>112</v>
      </c>
      <c r="C65" s="364" t="s">
        <v>113</v>
      </c>
      <c r="D65" s="362"/>
      <c r="E65" s="362"/>
      <c r="F65" s="363"/>
      <c r="G65" s="19" t="s">
        <v>7</v>
      </c>
      <c r="H65" s="63"/>
      <c r="I65" s="96"/>
      <c r="J65" s="99"/>
      <c r="K65" s="105"/>
      <c r="L65" s="289"/>
      <c r="M65" s="289"/>
      <c r="N65" s="28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8" ht="72" customHeight="1" thickBot="1" x14ac:dyDescent="0.4">
      <c r="A66" s="1"/>
      <c r="B66" s="14" t="s">
        <v>114</v>
      </c>
      <c r="C66" s="364" t="s">
        <v>115</v>
      </c>
      <c r="D66" s="362"/>
      <c r="E66" s="362"/>
      <c r="F66" s="363"/>
      <c r="G66" s="19" t="s">
        <v>7</v>
      </c>
      <c r="H66" s="63"/>
      <c r="I66" s="96"/>
      <c r="J66" s="99"/>
      <c r="K66" s="106"/>
      <c r="L66" s="289"/>
      <c r="M66" s="289"/>
      <c r="N66" s="28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8" s="132" customFormat="1" ht="69.75" customHeight="1" thickBot="1" x14ac:dyDescent="0.4">
      <c r="A67" s="1"/>
      <c r="B67" s="5" t="s">
        <v>250</v>
      </c>
      <c r="C67" s="378" t="s">
        <v>380</v>
      </c>
      <c r="D67" s="383"/>
      <c r="E67" s="383"/>
      <c r="F67" s="384"/>
      <c r="G67" s="110" t="s">
        <v>110</v>
      </c>
      <c r="H67" s="222"/>
      <c r="I67" s="112"/>
      <c r="J67" s="113"/>
      <c r="K67" s="62"/>
      <c r="L67" s="377" t="s">
        <v>299</v>
      </c>
      <c r="M67" s="289"/>
      <c r="N67" s="28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132" customFormat="1" ht="69.75" customHeight="1" x14ac:dyDescent="0.35">
      <c r="A68" s="1"/>
      <c r="B68" s="5" t="s">
        <v>251</v>
      </c>
      <c r="C68" s="378" t="s">
        <v>381</v>
      </c>
      <c r="D68" s="383"/>
      <c r="E68" s="383"/>
      <c r="F68" s="384"/>
      <c r="G68" s="110" t="s">
        <v>110</v>
      </c>
      <c r="H68" s="222"/>
      <c r="I68" s="112"/>
      <c r="J68" s="113"/>
      <c r="K68" s="62"/>
      <c r="L68" s="377"/>
      <c r="M68" s="289"/>
      <c r="N68" s="28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4" customHeight="1" x14ac:dyDescent="0.35">
      <c r="A69" s="1"/>
      <c r="B69" s="361" t="s">
        <v>45</v>
      </c>
      <c r="C69" s="413"/>
      <c r="D69" s="413"/>
      <c r="E69" s="413"/>
      <c r="F69" s="413"/>
      <c r="G69" s="413"/>
      <c r="H69" s="413"/>
      <c r="I69" s="413"/>
      <c r="J69" s="413"/>
      <c r="K69" s="414"/>
      <c r="L69" s="289"/>
      <c r="M69" s="28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8" ht="72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89"/>
      <c r="M70" s="28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8" ht="72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89"/>
      <c r="M71" s="28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8" ht="72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89"/>
      <c r="M72" s="28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8" ht="72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89"/>
      <c r="M73" s="28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8" ht="72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89"/>
      <c r="M74" s="28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8" ht="72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89"/>
      <c r="M75" s="28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8" ht="72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89"/>
      <c r="M76" s="28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8" ht="72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89"/>
      <c r="M77" s="28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8" ht="72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89"/>
      <c r="M78" s="28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8" ht="72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89"/>
      <c r="M79" s="28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8" ht="72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89"/>
      <c r="M80" s="28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89"/>
      <c r="M81" s="28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89"/>
      <c r="M82" s="28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89"/>
      <c r="M83" s="28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89"/>
      <c r="M84" s="28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89"/>
      <c r="M85" s="28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89"/>
      <c r="M86" s="28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89"/>
      <c r="M87" s="28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89"/>
      <c r="M88" s="28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89"/>
      <c r="M89" s="28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89"/>
      <c r="M90" s="28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89"/>
      <c r="M91" s="28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89"/>
      <c r="M92" s="28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89"/>
      <c r="M93" s="28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89"/>
      <c r="M94" s="28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89"/>
      <c r="M95" s="28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89"/>
      <c r="M96" s="28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89"/>
      <c r="M97" s="28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89"/>
      <c r="M98" s="28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89"/>
      <c r="M99" s="28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89"/>
      <c r="M100" s="28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89"/>
      <c r="M101" s="28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89"/>
      <c r="M102" s="28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89"/>
      <c r="M103" s="28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89"/>
      <c r="M104" s="28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89"/>
      <c r="M105" s="28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89"/>
      <c r="M106" s="28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89"/>
      <c r="M107" s="28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89"/>
      <c r="M108" s="28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89"/>
      <c r="M109" s="28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89"/>
      <c r="M110" s="28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89"/>
      <c r="M111" s="28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89"/>
      <c r="M112" s="28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89"/>
      <c r="M113" s="28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89"/>
      <c r="M114" s="28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89"/>
      <c r="M115" s="28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89"/>
      <c r="M116" s="28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89"/>
      <c r="M117" s="28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89"/>
      <c r="M118" s="28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89"/>
      <c r="M119" s="28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89"/>
      <c r="M120" s="28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89"/>
      <c r="M121" s="28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89"/>
      <c r="M122" s="28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89"/>
      <c r="M123" s="28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89"/>
      <c r="M124" s="28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89"/>
      <c r="M125" s="28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89"/>
      <c r="M126" s="28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89"/>
      <c r="M127" s="28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89"/>
      <c r="M128" s="28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89"/>
      <c r="M129" s="28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89"/>
      <c r="M130" s="28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89"/>
      <c r="M131" s="28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89"/>
      <c r="M132" s="28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89"/>
      <c r="M133" s="28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89"/>
      <c r="M134" s="28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89"/>
      <c r="M135" s="28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89"/>
      <c r="M136" s="28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89"/>
      <c r="M137" s="28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89"/>
      <c r="M138" s="28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89"/>
      <c r="M139" s="28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89"/>
      <c r="M140" s="28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89"/>
      <c r="M141" s="28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89"/>
      <c r="M142" s="28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89"/>
      <c r="M143" s="28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89"/>
      <c r="M144" s="28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89"/>
      <c r="M145" s="28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89"/>
      <c r="M146" s="28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89"/>
      <c r="M147" s="28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89"/>
      <c r="M148" s="28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89"/>
      <c r="M149" s="28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89"/>
      <c r="M150" s="28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89"/>
      <c r="M151" s="28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89"/>
      <c r="M152" s="28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89"/>
      <c r="M153" s="28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89"/>
      <c r="M154" s="28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89"/>
      <c r="M155" s="28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89"/>
      <c r="M156" s="28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89"/>
      <c r="M157" s="28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89"/>
      <c r="M158" s="28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89"/>
      <c r="M159" s="28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89"/>
      <c r="M160" s="28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89"/>
      <c r="M161" s="28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89"/>
      <c r="M162" s="28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89"/>
      <c r="M163" s="28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89"/>
      <c r="M164" s="28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89"/>
      <c r="M165" s="28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89"/>
      <c r="M166" s="28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89"/>
      <c r="M167" s="28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89"/>
      <c r="M168" s="28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89"/>
      <c r="M169" s="28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89"/>
      <c r="M170" s="28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89"/>
      <c r="M171" s="28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89"/>
      <c r="M172" s="28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89"/>
      <c r="M173" s="28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89"/>
      <c r="M174" s="28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89"/>
      <c r="M175" s="28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89"/>
      <c r="M176" s="28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89"/>
      <c r="M177" s="28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89"/>
      <c r="M178" s="28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89"/>
      <c r="M179" s="28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89"/>
      <c r="M180" s="28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89"/>
      <c r="M181" s="28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89"/>
      <c r="M182" s="28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89"/>
      <c r="M183" s="28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89"/>
      <c r="M184" s="28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89"/>
      <c r="M185" s="28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89"/>
      <c r="M186" s="28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89"/>
      <c r="M187" s="28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89"/>
      <c r="M188" s="28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89"/>
      <c r="M189" s="28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89"/>
      <c r="M190" s="28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89"/>
      <c r="M191" s="28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89"/>
      <c r="M192" s="28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89"/>
      <c r="M193" s="28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89"/>
      <c r="M194" s="28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89"/>
      <c r="M195" s="28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89"/>
      <c r="M196" s="28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89"/>
      <c r="M197" s="28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89"/>
      <c r="M198" s="28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89"/>
      <c r="M199" s="28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89"/>
      <c r="M200" s="28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89"/>
      <c r="M201" s="28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89"/>
      <c r="M202" s="28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89"/>
      <c r="M203" s="28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89"/>
      <c r="M204" s="28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89"/>
      <c r="M205" s="28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89"/>
      <c r="M206" s="28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89"/>
      <c r="M207" s="28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89"/>
      <c r="M208" s="28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89"/>
      <c r="M209" s="28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89"/>
      <c r="M210" s="28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89"/>
      <c r="M211" s="28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89"/>
      <c r="M212" s="28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89"/>
      <c r="M213" s="28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89"/>
      <c r="M214" s="28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89"/>
      <c r="M215" s="28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89"/>
      <c r="M216" s="28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89"/>
      <c r="M217" s="28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89"/>
      <c r="M218" s="28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89"/>
      <c r="M219" s="28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89"/>
      <c r="M220" s="28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89"/>
      <c r="M221" s="28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89"/>
      <c r="M222" s="28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89"/>
      <c r="M223" s="28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89"/>
      <c r="M224" s="28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89"/>
      <c r="M225" s="28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89"/>
      <c r="M226" s="28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89"/>
      <c r="M227" s="28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89"/>
      <c r="M228" s="28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89"/>
      <c r="M229" s="28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89"/>
      <c r="M230" s="28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89"/>
      <c r="M231" s="28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89"/>
      <c r="M232" s="28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89"/>
      <c r="M233" s="28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89"/>
      <c r="M234" s="28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89"/>
      <c r="M235" s="28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89"/>
      <c r="M236" s="28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89"/>
      <c r="M237" s="28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89"/>
      <c r="M238" s="28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89"/>
      <c r="M239" s="28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89"/>
      <c r="M240" s="28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89"/>
      <c r="M241" s="28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89"/>
      <c r="M242" s="28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89"/>
      <c r="M243" s="28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89"/>
      <c r="M244" s="28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89"/>
      <c r="M245" s="28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89"/>
      <c r="M246" s="28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89"/>
      <c r="M247" s="28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89"/>
      <c r="M248" s="28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89"/>
      <c r="M249" s="28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89"/>
      <c r="M250" s="28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89"/>
      <c r="M251" s="28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89"/>
      <c r="M252" s="28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89"/>
      <c r="M253" s="28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89"/>
      <c r="M254" s="28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89"/>
      <c r="M255" s="28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89"/>
      <c r="M256" s="28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89"/>
      <c r="M257" s="28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89"/>
      <c r="M258" s="28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89"/>
      <c r="M259" s="28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89"/>
      <c r="M260" s="28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89"/>
      <c r="M261" s="28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89"/>
      <c r="M262" s="28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89"/>
      <c r="M263" s="28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89"/>
      <c r="M264" s="28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89"/>
      <c r="M265" s="28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89"/>
      <c r="M266" s="28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89"/>
      <c r="M267" s="28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89"/>
      <c r="M268" s="28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89"/>
      <c r="M269" s="28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89"/>
      <c r="M270" s="28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89"/>
      <c r="M271" s="28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89"/>
      <c r="M272" s="28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89"/>
      <c r="M273" s="28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89"/>
      <c r="M274" s="28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89"/>
      <c r="M275" s="28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89"/>
      <c r="M276" s="28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89"/>
      <c r="M277" s="28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89"/>
      <c r="M278" s="28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89"/>
      <c r="M279" s="28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89"/>
      <c r="M280" s="28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89"/>
      <c r="M281" s="28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89"/>
      <c r="M282" s="28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89"/>
      <c r="M283" s="28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89"/>
      <c r="M284" s="28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89"/>
      <c r="M285" s="28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89"/>
      <c r="M286" s="28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89"/>
      <c r="M287" s="28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89"/>
      <c r="M288" s="28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89"/>
      <c r="M289" s="28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89"/>
      <c r="M290" s="28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89"/>
      <c r="M291" s="28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89"/>
      <c r="M292" s="28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89"/>
      <c r="M293" s="28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89"/>
      <c r="M294" s="28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89"/>
      <c r="M295" s="28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89"/>
      <c r="M296" s="28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89"/>
      <c r="M297" s="28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89"/>
      <c r="M298" s="28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89"/>
      <c r="M299" s="28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89"/>
      <c r="M300" s="28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89"/>
      <c r="M301" s="28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89"/>
      <c r="M302" s="28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89"/>
      <c r="M303" s="28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89"/>
      <c r="M304" s="28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89"/>
      <c r="M305" s="28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89"/>
      <c r="M306" s="28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89"/>
      <c r="M307" s="28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89"/>
      <c r="M308" s="28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89"/>
      <c r="M309" s="28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89"/>
      <c r="M310" s="28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89"/>
      <c r="M311" s="28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89"/>
      <c r="M312" s="28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89"/>
      <c r="M313" s="28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89"/>
      <c r="M314" s="28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89"/>
      <c r="M315" s="28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89"/>
      <c r="M316" s="28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89"/>
      <c r="M317" s="28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89"/>
      <c r="M318" s="28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89"/>
      <c r="M319" s="28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89"/>
      <c r="M320" s="28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89"/>
      <c r="M321" s="28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89"/>
      <c r="M322" s="28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89"/>
      <c r="M323" s="28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89"/>
      <c r="M324" s="28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89"/>
      <c r="M325" s="28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89"/>
      <c r="M326" s="28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89"/>
      <c r="M327" s="28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89"/>
      <c r="M328" s="28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89"/>
      <c r="M329" s="28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89"/>
      <c r="M330" s="28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89"/>
      <c r="M331" s="28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89"/>
      <c r="M332" s="28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89"/>
      <c r="M333" s="28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89"/>
      <c r="M334" s="28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89"/>
      <c r="M335" s="28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89"/>
      <c r="M336" s="28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89"/>
      <c r="M337" s="28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89"/>
      <c r="M338" s="28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89"/>
      <c r="M339" s="28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89"/>
      <c r="M340" s="28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89"/>
      <c r="M341" s="28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89"/>
      <c r="M342" s="28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89"/>
      <c r="M343" s="28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89"/>
      <c r="M344" s="28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89"/>
      <c r="M345" s="28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89"/>
      <c r="M346" s="28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89"/>
      <c r="M347" s="28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89"/>
      <c r="M348" s="28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89"/>
      <c r="M349" s="28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89"/>
      <c r="M350" s="28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89"/>
      <c r="M351" s="28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89"/>
      <c r="M352" s="28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89"/>
      <c r="M353" s="28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89"/>
      <c r="M354" s="28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89"/>
      <c r="M355" s="28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89"/>
      <c r="M356" s="28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89"/>
      <c r="M357" s="28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89"/>
      <c r="M358" s="28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89"/>
      <c r="M359" s="28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89"/>
      <c r="M360" s="28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89"/>
      <c r="M361" s="28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89"/>
      <c r="M362" s="28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89"/>
      <c r="M363" s="28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89"/>
      <c r="M364" s="28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89"/>
      <c r="M365" s="28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89"/>
      <c r="M366" s="28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89"/>
      <c r="M367" s="28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89"/>
      <c r="M368" s="28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89"/>
      <c r="M369" s="28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89"/>
      <c r="M370" s="28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89"/>
      <c r="M371" s="28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89"/>
      <c r="M372" s="28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89"/>
      <c r="M373" s="28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89"/>
      <c r="M374" s="28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89"/>
      <c r="M375" s="28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89"/>
      <c r="M376" s="28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89"/>
      <c r="M377" s="28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89"/>
      <c r="M378" s="28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89"/>
      <c r="M379" s="28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89"/>
      <c r="M380" s="28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89"/>
      <c r="M381" s="28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89"/>
      <c r="M382" s="28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89"/>
      <c r="M383" s="28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89"/>
      <c r="M384" s="28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89"/>
      <c r="M385" s="28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89"/>
      <c r="M386" s="28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89"/>
      <c r="M387" s="28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89"/>
      <c r="M388" s="28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89"/>
      <c r="M389" s="28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89"/>
      <c r="M390" s="28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89"/>
      <c r="M391" s="28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89"/>
      <c r="M392" s="28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89"/>
      <c r="M393" s="28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89"/>
      <c r="M394" s="28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89"/>
      <c r="M395" s="28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89"/>
      <c r="M396" s="28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89"/>
      <c r="M397" s="28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89"/>
      <c r="M398" s="28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89"/>
      <c r="M399" s="28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89"/>
      <c r="M400" s="28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89"/>
      <c r="M401" s="28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89"/>
      <c r="M402" s="28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89"/>
      <c r="M403" s="28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89"/>
      <c r="M404" s="28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89"/>
      <c r="M405" s="28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89"/>
      <c r="M406" s="28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89"/>
      <c r="M407" s="28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89"/>
      <c r="M408" s="28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89"/>
      <c r="M409" s="28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89"/>
      <c r="M410" s="28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89"/>
      <c r="M411" s="28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89"/>
      <c r="M412" s="28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89"/>
      <c r="M413" s="28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89"/>
      <c r="M414" s="28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89"/>
      <c r="M415" s="28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89"/>
      <c r="M416" s="28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89"/>
      <c r="M417" s="28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89"/>
      <c r="M418" s="28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89"/>
      <c r="M419" s="28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89"/>
      <c r="M420" s="28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89"/>
      <c r="M421" s="28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89"/>
      <c r="M422" s="28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89"/>
      <c r="M423" s="28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89"/>
      <c r="M424" s="28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89"/>
      <c r="M425" s="28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89"/>
      <c r="M426" s="28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89"/>
      <c r="M427" s="28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89"/>
      <c r="M428" s="28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89"/>
      <c r="M429" s="28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89"/>
      <c r="M430" s="28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89"/>
      <c r="M431" s="28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89"/>
      <c r="M432" s="28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89"/>
      <c r="M433" s="28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89"/>
      <c r="M434" s="28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89"/>
      <c r="M435" s="28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89"/>
      <c r="M436" s="28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89"/>
      <c r="M437" s="28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89"/>
      <c r="M438" s="28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89"/>
      <c r="M439" s="28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89"/>
      <c r="M440" s="28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89"/>
      <c r="M441" s="28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89"/>
      <c r="M442" s="28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89"/>
      <c r="M443" s="28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89"/>
      <c r="M444" s="28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89"/>
      <c r="M445" s="28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89"/>
      <c r="M446" s="28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89"/>
      <c r="M447" s="28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89"/>
      <c r="M448" s="28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89"/>
      <c r="M449" s="28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89"/>
      <c r="M450" s="28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89"/>
      <c r="M451" s="28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89"/>
      <c r="M452" s="28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89"/>
      <c r="M453" s="28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89"/>
      <c r="M454" s="28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89"/>
      <c r="M455" s="28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89"/>
      <c r="M456" s="28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89"/>
      <c r="M457" s="28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89"/>
      <c r="M458" s="28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89"/>
      <c r="M459" s="28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89"/>
      <c r="M460" s="28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89"/>
      <c r="M461" s="28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89"/>
      <c r="M462" s="28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89"/>
      <c r="M463" s="28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89"/>
      <c r="M464" s="28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89"/>
      <c r="M465" s="28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89"/>
      <c r="M466" s="28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89"/>
      <c r="M467" s="28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89"/>
      <c r="M468" s="28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89"/>
      <c r="M469" s="28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89"/>
      <c r="M470" s="28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89"/>
      <c r="M471" s="28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89"/>
      <c r="M472" s="28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89"/>
      <c r="M473" s="28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89"/>
      <c r="M474" s="28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89"/>
      <c r="M475" s="28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89"/>
      <c r="M476" s="28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89"/>
      <c r="M477" s="28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89"/>
      <c r="M478" s="28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89"/>
      <c r="M479" s="28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89"/>
      <c r="M480" s="28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89"/>
      <c r="M481" s="28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89"/>
      <c r="M482" s="28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89"/>
      <c r="M483" s="28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89"/>
      <c r="M484" s="28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89"/>
      <c r="M485" s="28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89"/>
      <c r="M486" s="28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89"/>
      <c r="M487" s="28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89"/>
      <c r="M488" s="28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89"/>
      <c r="M489" s="28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89"/>
      <c r="M490" s="28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89"/>
      <c r="M491" s="28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89"/>
      <c r="M492" s="28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89"/>
      <c r="M493" s="28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89"/>
      <c r="M494" s="28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89"/>
      <c r="M495" s="28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89"/>
      <c r="M496" s="28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89"/>
      <c r="M497" s="28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89"/>
      <c r="M498" s="28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89"/>
      <c r="M499" s="28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89"/>
      <c r="M500" s="28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89"/>
      <c r="M501" s="28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89"/>
      <c r="M502" s="28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89"/>
      <c r="M503" s="28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89"/>
      <c r="M504" s="28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89"/>
      <c r="M505" s="28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89"/>
      <c r="M506" s="28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89"/>
      <c r="M507" s="28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89"/>
      <c r="M508" s="28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89"/>
      <c r="M509" s="28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89"/>
      <c r="M510" s="28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89"/>
      <c r="M511" s="28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89"/>
      <c r="M512" s="28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89"/>
      <c r="M513" s="28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89"/>
      <c r="M514" s="28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89"/>
      <c r="M515" s="28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89"/>
      <c r="M516" s="28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89"/>
      <c r="M517" s="28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89"/>
      <c r="M518" s="28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89"/>
      <c r="M519" s="28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89"/>
      <c r="M520" s="28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89"/>
      <c r="M521" s="28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89"/>
      <c r="M522" s="28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89"/>
      <c r="M523" s="28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89"/>
      <c r="M524" s="28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89"/>
      <c r="M525" s="28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89"/>
      <c r="M526" s="28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89"/>
      <c r="M527" s="28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89"/>
      <c r="M528" s="28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89"/>
      <c r="M529" s="28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89"/>
      <c r="M530" s="28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89"/>
      <c r="M531" s="28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89"/>
      <c r="M532" s="28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89"/>
      <c r="M533" s="28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89"/>
      <c r="M534" s="28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89"/>
      <c r="M535" s="28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89"/>
      <c r="M536" s="28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89"/>
      <c r="M537" s="28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89"/>
      <c r="M538" s="28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89"/>
      <c r="M539" s="28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89"/>
      <c r="M540" s="28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89"/>
      <c r="M541" s="28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89"/>
      <c r="M542" s="28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89"/>
      <c r="M543" s="28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89"/>
      <c r="M544" s="28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89"/>
      <c r="M545" s="28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89"/>
      <c r="M546" s="28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89"/>
      <c r="M547" s="28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89"/>
      <c r="M548" s="28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89"/>
      <c r="M549" s="28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89"/>
      <c r="M550" s="28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89"/>
      <c r="M551" s="28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89"/>
      <c r="M552" s="28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89"/>
      <c r="M553" s="28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89"/>
      <c r="M554" s="28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89"/>
      <c r="M555" s="28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89"/>
      <c r="M556" s="28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89"/>
      <c r="M557" s="28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89"/>
      <c r="M558" s="28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89"/>
      <c r="M559" s="28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89"/>
      <c r="M560" s="28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89"/>
      <c r="M561" s="28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89"/>
      <c r="M562" s="28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89"/>
      <c r="M563" s="28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89"/>
      <c r="M564" s="28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89"/>
      <c r="M565" s="28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89"/>
      <c r="M566" s="28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89"/>
      <c r="M567" s="28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89"/>
      <c r="M568" s="28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89"/>
      <c r="M569" s="28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89"/>
      <c r="M570" s="28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89"/>
      <c r="M571" s="28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89"/>
      <c r="M572" s="28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89"/>
      <c r="M573" s="28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89"/>
      <c r="M574" s="28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89"/>
      <c r="M575" s="28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89"/>
      <c r="M576" s="28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89"/>
      <c r="M577" s="28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89"/>
      <c r="M578" s="28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89"/>
      <c r="M579" s="28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89"/>
      <c r="M580" s="28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89"/>
      <c r="M581" s="28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89"/>
      <c r="M582" s="28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89"/>
      <c r="M583" s="28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89"/>
      <c r="M584" s="28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89"/>
      <c r="M585" s="28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89"/>
      <c r="M586" s="28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89"/>
      <c r="M587" s="28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89"/>
      <c r="M588" s="28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89"/>
      <c r="M589" s="28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89"/>
      <c r="M590" s="28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89"/>
      <c r="M591" s="28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89"/>
      <c r="M592" s="28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89"/>
      <c r="M593" s="28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89"/>
      <c r="M594" s="28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89"/>
      <c r="M595" s="28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89"/>
      <c r="M596" s="28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89"/>
      <c r="M597" s="28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89"/>
      <c r="M598" s="28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89"/>
      <c r="M599" s="28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89"/>
      <c r="M600" s="28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89"/>
      <c r="M601" s="28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89"/>
      <c r="M602" s="28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89"/>
      <c r="M603" s="28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89"/>
      <c r="M604" s="28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89"/>
      <c r="M605" s="28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89"/>
      <c r="M606" s="28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89"/>
      <c r="M607" s="28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89"/>
      <c r="M608" s="28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89"/>
      <c r="M609" s="28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89"/>
      <c r="M610" s="28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89"/>
      <c r="M611" s="28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89"/>
      <c r="M612" s="28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89"/>
      <c r="M613" s="28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89"/>
      <c r="M614" s="28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89"/>
      <c r="M615" s="28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89"/>
      <c r="M616" s="28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89"/>
      <c r="M617" s="28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89"/>
      <c r="M618" s="28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89"/>
      <c r="M619" s="28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89"/>
      <c r="M620" s="28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89"/>
      <c r="M621" s="28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89"/>
      <c r="M622" s="28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89"/>
      <c r="M623" s="28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89"/>
      <c r="M624" s="28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89"/>
      <c r="M625" s="28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89"/>
      <c r="M626" s="28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89"/>
      <c r="M627" s="28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89"/>
      <c r="M628" s="28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89"/>
      <c r="M629" s="28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89"/>
      <c r="M630" s="28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89"/>
      <c r="M631" s="28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89"/>
      <c r="M632" s="28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89"/>
      <c r="M633" s="28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89"/>
      <c r="M634" s="28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89"/>
      <c r="M635" s="28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89"/>
      <c r="M636" s="28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89"/>
      <c r="M637" s="28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89"/>
      <c r="M638" s="28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89"/>
      <c r="M639" s="28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89"/>
      <c r="M640" s="28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89"/>
      <c r="M641" s="28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89"/>
      <c r="M642" s="28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89"/>
      <c r="M643" s="28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89"/>
      <c r="M644" s="28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89"/>
      <c r="M645" s="28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89"/>
      <c r="M646" s="28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89"/>
      <c r="M647" s="28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89"/>
      <c r="M648" s="28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89"/>
      <c r="M649" s="28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89"/>
      <c r="M650" s="28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89"/>
      <c r="M651" s="28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89"/>
      <c r="M652" s="28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89"/>
      <c r="M653" s="28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89"/>
      <c r="M654" s="28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89"/>
      <c r="M655" s="28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89"/>
      <c r="M656" s="28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89"/>
      <c r="M657" s="28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89"/>
      <c r="M658" s="28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89"/>
      <c r="M659" s="28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89"/>
      <c r="M660" s="28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89"/>
      <c r="M661" s="28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89"/>
      <c r="M662" s="28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89"/>
      <c r="M663" s="28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89"/>
      <c r="M664" s="28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89"/>
      <c r="M665" s="28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89"/>
      <c r="M666" s="28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89"/>
      <c r="M667" s="28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89"/>
      <c r="M668" s="28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89"/>
      <c r="M669" s="28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89"/>
      <c r="M670" s="28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89"/>
      <c r="M671" s="28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89"/>
      <c r="M672" s="28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89"/>
      <c r="M673" s="28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89"/>
      <c r="M674" s="28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89"/>
      <c r="M675" s="28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89"/>
      <c r="M676" s="28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89"/>
      <c r="M677" s="28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89"/>
      <c r="M678" s="28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89"/>
      <c r="M679" s="28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89"/>
      <c r="M680" s="28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89"/>
      <c r="M681" s="28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89"/>
      <c r="M682" s="28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89"/>
      <c r="M683" s="28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89"/>
      <c r="M684" s="28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89"/>
      <c r="M685" s="28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89"/>
      <c r="M686" s="28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89"/>
      <c r="M687" s="28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89"/>
      <c r="M688" s="28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89"/>
      <c r="M689" s="28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89"/>
      <c r="M690" s="28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89"/>
      <c r="M691" s="28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89"/>
      <c r="M692" s="28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89"/>
      <c r="M693" s="28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89"/>
      <c r="M694" s="28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89"/>
      <c r="M695" s="28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89"/>
      <c r="M696" s="28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89"/>
      <c r="M697" s="28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89"/>
      <c r="M698" s="28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89"/>
      <c r="M699" s="28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89"/>
      <c r="M700" s="28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89"/>
      <c r="M701" s="28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89"/>
      <c r="M702" s="28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89"/>
      <c r="M703" s="28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89"/>
      <c r="M704" s="28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89"/>
      <c r="M705" s="28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89"/>
      <c r="M706" s="28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89"/>
      <c r="M707" s="28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89"/>
      <c r="M708" s="28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89"/>
      <c r="M709" s="28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89"/>
      <c r="M710" s="28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89"/>
      <c r="M711" s="28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89"/>
      <c r="M712" s="28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89"/>
      <c r="M713" s="28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89"/>
      <c r="M714" s="28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89"/>
      <c r="M715" s="28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89"/>
      <c r="M716" s="28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89"/>
      <c r="M717" s="28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89"/>
      <c r="M718" s="28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89"/>
      <c r="M719" s="28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89"/>
      <c r="M720" s="28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89"/>
      <c r="M721" s="28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89"/>
      <c r="M722" s="28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89"/>
      <c r="M723" s="28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89"/>
      <c r="M724" s="28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89"/>
      <c r="M725" s="28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89"/>
      <c r="M726" s="28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89"/>
      <c r="M727" s="28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89"/>
      <c r="M728" s="28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89"/>
      <c r="M729" s="28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89"/>
      <c r="M730" s="28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89"/>
      <c r="M731" s="28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89"/>
      <c r="M732" s="28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89"/>
      <c r="M733" s="28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89"/>
      <c r="M734" s="28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89"/>
      <c r="M735" s="28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89"/>
      <c r="M736" s="28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89"/>
      <c r="M737" s="28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89"/>
      <c r="M738" s="28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89"/>
      <c r="M739" s="28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89"/>
      <c r="M740" s="28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89"/>
      <c r="M741" s="28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89"/>
      <c r="M742" s="28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89"/>
      <c r="M743" s="28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89"/>
      <c r="M744" s="28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89"/>
      <c r="M745" s="28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89"/>
      <c r="M746" s="28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89"/>
      <c r="M747" s="28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89"/>
      <c r="M748" s="28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89"/>
      <c r="M749" s="28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89"/>
      <c r="M750" s="28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89"/>
      <c r="M751" s="28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89"/>
      <c r="M752" s="28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89"/>
      <c r="M753" s="28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89"/>
      <c r="M754" s="28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89"/>
      <c r="M755" s="28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89"/>
      <c r="M756" s="28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89"/>
      <c r="M757" s="28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89"/>
      <c r="M758" s="28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89"/>
      <c r="M759" s="28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89"/>
      <c r="M760" s="28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89"/>
      <c r="M761" s="28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89"/>
      <c r="M762" s="28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89"/>
      <c r="M763" s="28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89"/>
      <c r="M764" s="28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89"/>
      <c r="M765" s="28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89"/>
      <c r="M766" s="28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89"/>
      <c r="M767" s="28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89"/>
      <c r="M768" s="28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89"/>
      <c r="M769" s="28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89"/>
      <c r="M770" s="28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89"/>
      <c r="M771" s="28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89"/>
      <c r="M772" s="28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89"/>
      <c r="M773" s="28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89"/>
      <c r="M774" s="28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89"/>
      <c r="M775" s="28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89"/>
      <c r="M776" s="28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89"/>
      <c r="M777" s="28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89"/>
      <c r="M778" s="28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89"/>
      <c r="M779" s="28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89"/>
      <c r="M780" s="28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89"/>
      <c r="M781" s="28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89"/>
      <c r="M782" s="28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89"/>
      <c r="M783" s="28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89"/>
      <c r="M784" s="28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89"/>
      <c r="M785" s="28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89"/>
      <c r="M786" s="28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89"/>
      <c r="M787" s="28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89"/>
      <c r="M788" s="28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89"/>
      <c r="M789" s="28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89"/>
      <c r="M790" s="28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89"/>
      <c r="M791" s="28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89"/>
      <c r="M792" s="28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89"/>
      <c r="M793" s="28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89"/>
      <c r="M794" s="28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89"/>
      <c r="M795" s="28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89"/>
      <c r="M796" s="28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89"/>
      <c r="M797" s="28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89"/>
      <c r="M798" s="28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89"/>
      <c r="M799" s="28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89"/>
      <c r="M800" s="28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89"/>
      <c r="M801" s="28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89"/>
      <c r="M802" s="28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89"/>
      <c r="M803" s="28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89"/>
      <c r="M804" s="28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89"/>
      <c r="M805" s="28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89"/>
      <c r="M806" s="28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89"/>
      <c r="M807" s="28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89"/>
      <c r="M808" s="28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89"/>
      <c r="M809" s="28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89"/>
      <c r="M810" s="28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89"/>
      <c r="M811" s="28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89"/>
      <c r="M812" s="28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89"/>
      <c r="M813" s="28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89"/>
      <c r="M814" s="28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89"/>
      <c r="M815" s="28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89"/>
      <c r="M816" s="28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89"/>
      <c r="M817" s="28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89"/>
      <c r="M818" s="28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89"/>
      <c r="M819" s="28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89"/>
      <c r="M820" s="28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89"/>
      <c r="M821" s="28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89"/>
      <c r="M822" s="28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89"/>
      <c r="M823" s="28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89"/>
      <c r="M824" s="28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89"/>
      <c r="M825" s="28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89"/>
      <c r="M826" s="28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89"/>
      <c r="M827" s="28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89"/>
      <c r="M828" s="28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89"/>
      <c r="M829" s="28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89"/>
      <c r="M830" s="28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89"/>
      <c r="M831" s="28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89"/>
      <c r="M832" s="28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89"/>
      <c r="M833" s="28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89"/>
      <c r="M834" s="28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89"/>
      <c r="M835" s="28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89"/>
      <c r="M836" s="28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89"/>
      <c r="M837" s="28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89"/>
      <c r="M838" s="28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89"/>
      <c r="M839" s="28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89"/>
      <c r="M840" s="28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89"/>
      <c r="M841" s="28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89"/>
      <c r="M842" s="28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89"/>
      <c r="M843" s="28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89"/>
      <c r="M844" s="28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89"/>
      <c r="M845" s="28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89"/>
      <c r="M846" s="28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89"/>
      <c r="M847" s="28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89"/>
      <c r="M848" s="28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89"/>
      <c r="M849" s="28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89"/>
      <c r="M850" s="28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89"/>
      <c r="M851" s="28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89"/>
      <c r="M852" s="28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89"/>
      <c r="M853" s="28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89"/>
      <c r="M854" s="28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89"/>
      <c r="M855" s="28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89"/>
      <c r="M856" s="28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89"/>
      <c r="M857" s="28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89"/>
      <c r="M858" s="28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89"/>
      <c r="M859" s="28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89"/>
      <c r="M860" s="28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89"/>
      <c r="M861" s="28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89"/>
      <c r="M862" s="28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89"/>
      <c r="M863" s="28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89"/>
      <c r="M864" s="28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89"/>
      <c r="M865" s="28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89"/>
      <c r="M866" s="28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89"/>
      <c r="M867" s="28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89"/>
      <c r="M868" s="28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89"/>
      <c r="M869" s="28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89"/>
      <c r="M870" s="28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89"/>
      <c r="M871" s="28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89"/>
      <c r="M872" s="28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89"/>
      <c r="M873" s="28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89"/>
      <c r="M874" s="28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89"/>
      <c r="M875" s="28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89"/>
      <c r="M876" s="28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89"/>
      <c r="M877" s="28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89"/>
      <c r="M878" s="28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89"/>
      <c r="M879" s="28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89"/>
      <c r="M880" s="28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89"/>
      <c r="M881" s="28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89"/>
      <c r="M882" s="28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89"/>
      <c r="M883" s="28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89"/>
      <c r="M884" s="28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89"/>
      <c r="M885" s="28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89"/>
      <c r="M886" s="28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89"/>
      <c r="M887" s="28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89"/>
      <c r="M888" s="28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89"/>
      <c r="M889" s="28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89"/>
      <c r="M890" s="28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89"/>
      <c r="M891" s="28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89"/>
      <c r="M892" s="28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89"/>
      <c r="M893" s="28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89"/>
      <c r="M894" s="28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89"/>
      <c r="M895" s="28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89"/>
      <c r="M896" s="28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89"/>
      <c r="M897" s="28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89"/>
      <c r="M898" s="28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89"/>
      <c r="M899" s="28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89"/>
      <c r="M900" s="28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89"/>
      <c r="M901" s="28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89"/>
      <c r="M902" s="28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89"/>
      <c r="M903" s="28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89"/>
      <c r="M904" s="28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89"/>
      <c r="M905" s="28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89"/>
      <c r="M906" s="28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89"/>
      <c r="M907" s="28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89"/>
      <c r="M908" s="28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89"/>
      <c r="M909" s="28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89"/>
      <c r="M910" s="28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89"/>
      <c r="M911" s="28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89"/>
      <c r="M912" s="28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89"/>
      <c r="M913" s="28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89"/>
      <c r="M914" s="28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89"/>
      <c r="M915" s="28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89"/>
      <c r="M916" s="28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89"/>
      <c r="M917" s="28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89"/>
      <c r="M918" s="28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89"/>
      <c r="M919" s="28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89"/>
      <c r="M920" s="28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89"/>
      <c r="M921" s="28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89"/>
      <c r="M922" s="28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89"/>
      <c r="M923" s="28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89"/>
      <c r="M924" s="28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89"/>
      <c r="M925" s="28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89"/>
      <c r="M926" s="28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89"/>
      <c r="M927" s="28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89"/>
      <c r="M928" s="28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89"/>
      <c r="M929" s="28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89"/>
      <c r="M930" s="28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89"/>
      <c r="M931" s="28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89"/>
      <c r="M932" s="28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89"/>
      <c r="M933" s="28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89"/>
      <c r="M934" s="28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89"/>
      <c r="M935" s="28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89"/>
      <c r="M936" s="28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89"/>
      <c r="M937" s="28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89"/>
      <c r="M938" s="28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89"/>
      <c r="M939" s="28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89"/>
      <c r="M940" s="28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89"/>
      <c r="M941" s="28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89"/>
      <c r="M942" s="28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89"/>
      <c r="M943" s="28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89"/>
      <c r="M944" s="28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89"/>
      <c r="M945" s="28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89"/>
      <c r="M946" s="28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89"/>
      <c r="M947" s="28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89"/>
      <c r="M948" s="28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89"/>
      <c r="M949" s="28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89"/>
      <c r="M950" s="28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89"/>
      <c r="M951" s="28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89"/>
      <c r="M952" s="28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89"/>
      <c r="M953" s="28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89"/>
      <c r="M954" s="28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89"/>
      <c r="M955" s="28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89"/>
      <c r="M956" s="28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89"/>
      <c r="M957" s="28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89"/>
      <c r="M958" s="28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89"/>
      <c r="M959" s="28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89"/>
      <c r="M960" s="28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89"/>
      <c r="M961" s="28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89"/>
      <c r="M962" s="28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89"/>
      <c r="M963" s="28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89"/>
      <c r="M964" s="28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89"/>
      <c r="M965" s="28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89"/>
      <c r="M966" s="28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89"/>
      <c r="M967" s="28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89"/>
      <c r="M968" s="28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89"/>
      <c r="M969" s="28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89"/>
      <c r="M970" s="28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89"/>
      <c r="M971" s="28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89"/>
      <c r="M972" s="28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89"/>
      <c r="M973" s="28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89"/>
      <c r="M974" s="28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89"/>
      <c r="M975" s="28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89"/>
      <c r="M976" s="28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89"/>
      <c r="M977" s="28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89"/>
      <c r="M978" s="28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89"/>
      <c r="M979" s="28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89"/>
      <c r="M980" s="28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89"/>
      <c r="M981" s="28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89"/>
      <c r="M982" s="28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49"/>
      <c r="K983" s="49"/>
      <c r="L983" s="289"/>
      <c r="M983" s="28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49"/>
      <c r="K984" s="49"/>
      <c r="L984" s="289"/>
      <c r="M984" s="28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49"/>
      <c r="K985" s="49"/>
      <c r="L985" s="289"/>
      <c r="M985" s="28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49"/>
      <c r="K986" s="49"/>
      <c r="L986" s="289"/>
      <c r="M986" s="28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49"/>
      <c r="K987" s="49"/>
      <c r="L987" s="289"/>
      <c r="M987" s="28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49"/>
      <c r="K988" s="49"/>
      <c r="L988" s="289"/>
      <c r="M988" s="28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49"/>
      <c r="K989" s="49"/>
      <c r="L989" s="289"/>
      <c r="M989" s="28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49"/>
      <c r="K990" s="49"/>
      <c r="L990" s="289"/>
      <c r="M990" s="28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49"/>
      <c r="K991" s="49"/>
      <c r="L991" s="289"/>
      <c r="M991" s="28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49"/>
      <c r="K992" s="49"/>
      <c r="L992" s="289"/>
      <c r="M992" s="28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49"/>
      <c r="K993" s="49"/>
      <c r="L993" s="289"/>
      <c r="M993" s="28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49"/>
      <c r="K994" s="49"/>
      <c r="L994" s="289"/>
      <c r="M994" s="28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49"/>
      <c r="K995" s="49"/>
      <c r="L995" s="289"/>
      <c r="M995" s="28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49"/>
      <c r="K996" s="49"/>
      <c r="L996" s="289"/>
      <c r="M996" s="28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49"/>
      <c r="K997" s="49"/>
      <c r="L997" s="289"/>
      <c r="M997" s="28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49"/>
      <c r="K998" s="49"/>
      <c r="L998" s="289"/>
      <c r="M998" s="28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49"/>
      <c r="K999" s="49"/>
      <c r="L999" s="289"/>
      <c r="M999" s="28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49"/>
      <c r="K1000" s="49"/>
      <c r="L1000" s="289"/>
      <c r="M1000" s="28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72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49"/>
      <c r="K1001" s="49"/>
      <c r="L1001" s="289"/>
      <c r="M1001" s="289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72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49"/>
      <c r="K1002" s="49"/>
      <c r="L1002" s="289"/>
      <c r="M1002" s="289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72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49"/>
      <c r="K1003" s="49"/>
      <c r="L1003" s="289"/>
      <c r="M1003" s="289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72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49"/>
      <c r="K1004" s="49"/>
      <c r="L1004" s="289"/>
      <c r="M1004" s="289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72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49"/>
      <c r="K1005" s="49"/>
      <c r="L1005" s="289"/>
      <c r="M1005" s="289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72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49"/>
      <c r="K1006" s="49"/>
      <c r="L1006" s="289"/>
      <c r="M1006" s="289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72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49"/>
      <c r="K1007" s="49"/>
      <c r="L1007" s="289"/>
      <c r="M1007" s="289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72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49"/>
      <c r="K1008" s="49"/>
      <c r="L1008" s="289"/>
      <c r="M1008" s="289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72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49"/>
      <c r="K1009" s="49"/>
      <c r="L1009" s="289"/>
      <c r="M1009" s="289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72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49"/>
      <c r="K1010" s="49"/>
      <c r="L1010" s="289"/>
      <c r="M1010" s="289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</sheetData>
  <mergeCells count="73">
    <mergeCell ref="L67:L68"/>
    <mergeCell ref="C68:F68"/>
    <mergeCell ref="C67:F67"/>
    <mergeCell ref="C7:F7"/>
    <mergeCell ref="B6:K6"/>
    <mergeCell ref="B24:F24"/>
    <mergeCell ref="C25:F25"/>
    <mergeCell ref="C26:F26"/>
    <mergeCell ref="C13:F13"/>
    <mergeCell ref="C14:F14"/>
    <mergeCell ref="C10:F10"/>
    <mergeCell ref="C11:F11"/>
    <mergeCell ref="C12:F12"/>
    <mergeCell ref="B22:K22"/>
    <mergeCell ref="B19:F19"/>
    <mergeCell ref="C21:F21"/>
    <mergeCell ref="B17:K17"/>
    <mergeCell ref="C16:F16"/>
    <mergeCell ref="C5:F5"/>
    <mergeCell ref="B1:K1"/>
    <mergeCell ref="B4:K4"/>
    <mergeCell ref="B3:F3"/>
    <mergeCell ref="B2:K2"/>
    <mergeCell ref="C15:F15"/>
    <mergeCell ref="B69:K69"/>
    <mergeCell ref="C65:F65"/>
    <mergeCell ref="C66:F66"/>
    <mergeCell ref="B55:K55"/>
    <mergeCell ref="C8:F8"/>
    <mergeCell ref="B9:K9"/>
    <mergeCell ref="C28:F28"/>
    <mergeCell ref="C27:F27"/>
    <mergeCell ref="C29:F29"/>
    <mergeCell ref="C30:F30"/>
    <mergeCell ref="C62:F62"/>
    <mergeCell ref="C63:F63"/>
    <mergeCell ref="C58:F58"/>
    <mergeCell ref="B57:F57"/>
    <mergeCell ref="B36:K36"/>
    <mergeCell ref="B38:D38"/>
    <mergeCell ref="C64:F64"/>
    <mergeCell ref="C61:F61"/>
    <mergeCell ref="C54:F54"/>
    <mergeCell ref="B50:F50"/>
    <mergeCell ref="C46:F46"/>
    <mergeCell ref="C47:F47"/>
    <mergeCell ref="C53:F53"/>
    <mergeCell ref="L25:M25"/>
    <mergeCell ref="L26:M26"/>
    <mergeCell ref="L34:L35"/>
    <mergeCell ref="L46:L47"/>
    <mergeCell ref="C20:F20"/>
    <mergeCell ref="C31:F31"/>
    <mergeCell ref="C32:F32"/>
    <mergeCell ref="C43:F43"/>
    <mergeCell ref="C33:F33"/>
    <mergeCell ref="C39:F39"/>
    <mergeCell ref="C42:F42"/>
    <mergeCell ref="C40:F40"/>
    <mergeCell ref="C41:F41"/>
    <mergeCell ref="C34:F34"/>
    <mergeCell ref="C35:F35"/>
    <mergeCell ref="C44:F44"/>
    <mergeCell ref="C45:F45"/>
    <mergeCell ref="L60:M60"/>
    <mergeCell ref="L61:M61"/>
    <mergeCell ref="L58:M58"/>
    <mergeCell ref="L59:M59"/>
    <mergeCell ref="C60:F60"/>
    <mergeCell ref="C51:F51"/>
    <mergeCell ref="C52:F52"/>
    <mergeCell ref="C59:F59"/>
    <mergeCell ref="B48:K48"/>
  </mergeCells>
  <conditionalFormatting sqref="K5">
    <cfRule type="expression" dxfId="127" priority="63">
      <formula>J5&lt;I5</formula>
    </cfRule>
  </conditionalFormatting>
  <conditionalFormatting sqref="K5">
    <cfRule type="expression" dxfId="126" priority="64">
      <formula>J5&gt;I5</formula>
    </cfRule>
  </conditionalFormatting>
  <conditionalFormatting sqref="K7">
    <cfRule type="expression" dxfId="125" priority="65">
      <formula>J7&lt;I7</formula>
    </cfRule>
  </conditionalFormatting>
  <conditionalFormatting sqref="K7">
    <cfRule type="expression" dxfId="124" priority="66">
      <formula>J7&gt;I7</formula>
    </cfRule>
  </conditionalFormatting>
  <conditionalFormatting sqref="K8">
    <cfRule type="expression" dxfId="123" priority="67">
      <formula>J8&lt;I8</formula>
    </cfRule>
  </conditionalFormatting>
  <conditionalFormatting sqref="K8">
    <cfRule type="expression" dxfId="122" priority="68">
      <formula>J8&gt;I8</formula>
    </cfRule>
  </conditionalFormatting>
  <conditionalFormatting sqref="K10">
    <cfRule type="expression" dxfId="121" priority="69">
      <formula>J10&lt;I10</formula>
    </cfRule>
  </conditionalFormatting>
  <conditionalFormatting sqref="K10">
    <cfRule type="expression" dxfId="120" priority="70">
      <formula>J10&gt;I10</formula>
    </cfRule>
  </conditionalFormatting>
  <conditionalFormatting sqref="K25 K42">
    <cfRule type="expression" dxfId="119" priority="71">
      <formula>J25&lt;I25</formula>
    </cfRule>
  </conditionalFormatting>
  <conditionalFormatting sqref="K25 K42">
    <cfRule type="expression" dxfId="118" priority="72">
      <formula>J25&gt;I25</formula>
    </cfRule>
  </conditionalFormatting>
  <conditionalFormatting sqref="K39">
    <cfRule type="expression" dxfId="117" priority="87">
      <formula>J39&lt;I39</formula>
    </cfRule>
  </conditionalFormatting>
  <conditionalFormatting sqref="K39">
    <cfRule type="expression" dxfId="116" priority="88">
      <formula>J39&gt;I39</formula>
    </cfRule>
  </conditionalFormatting>
  <conditionalFormatting sqref="K51">
    <cfRule type="expression" dxfId="115" priority="95">
      <formula>J51&lt;I51</formula>
    </cfRule>
  </conditionalFormatting>
  <conditionalFormatting sqref="K51">
    <cfRule type="expression" dxfId="114" priority="96">
      <formula>J51&gt;I51</formula>
    </cfRule>
  </conditionalFormatting>
  <conditionalFormatting sqref="K58:K59">
    <cfRule type="expression" dxfId="113" priority="99">
      <formula>J58&lt;I58</formula>
    </cfRule>
  </conditionalFormatting>
  <conditionalFormatting sqref="K58:K59">
    <cfRule type="expression" dxfId="112" priority="100">
      <formula>J58&gt;I58</formula>
    </cfRule>
  </conditionalFormatting>
  <conditionalFormatting sqref="K21">
    <cfRule type="expression" dxfId="111" priority="107">
      <formula>J21&lt;I21</formula>
    </cfRule>
  </conditionalFormatting>
  <conditionalFormatting sqref="K21">
    <cfRule type="expression" dxfId="110" priority="108">
      <formula>J21&gt;I21</formula>
    </cfRule>
  </conditionalFormatting>
  <conditionalFormatting sqref="K60:K61">
    <cfRule type="expression" dxfId="109" priority="111">
      <formula>J60&gt;I60</formula>
    </cfRule>
  </conditionalFormatting>
  <conditionalFormatting sqref="K60:K61">
    <cfRule type="expression" dxfId="108" priority="112">
      <formula>J60&lt;I60</formula>
    </cfRule>
  </conditionalFormatting>
  <conditionalFormatting sqref="K26">
    <cfRule type="expression" dxfId="107" priority="61">
      <formula>J26&lt;I26</formula>
    </cfRule>
  </conditionalFormatting>
  <conditionalFormatting sqref="K26">
    <cfRule type="expression" dxfId="106" priority="62">
      <formula>J26&gt;I26</formula>
    </cfRule>
  </conditionalFormatting>
  <conditionalFormatting sqref="K27">
    <cfRule type="expression" dxfId="105" priority="59">
      <formula>J27&lt;I27</formula>
    </cfRule>
  </conditionalFormatting>
  <conditionalFormatting sqref="K27">
    <cfRule type="expression" dxfId="104" priority="60">
      <formula>J27&gt;I27</formula>
    </cfRule>
  </conditionalFormatting>
  <conditionalFormatting sqref="K28">
    <cfRule type="expression" dxfId="103" priority="57">
      <formula>J28&lt;I28</formula>
    </cfRule>
  </conditionalFormatting>
  <conditionalFormatting sqref="K28">
    <cfRule type="expression" dxfId="102" priority="58">
      <formula>J28&gt;I28</formula>
    </cfRule>
  </conditionalFormatting>
  <conditionalFormatting sqref="K29">
    <cfRule type="expression" dxfId="101" priority="55">
      <formula>J29&lt;I29</formula>
    </cfRule>
  </conditionalFormatting>
  <conditionalFormatting sqref="K29">
    <cfRule type="expression" dxfId="100" priority="56">
      <formula>J29&gt;I29</formula>
    </cfRule>
  </conditionalFormatting>
  <conditionalFormatting sqref="K30">
    <cfRule type="expression" dxfId="99" priority="53">
      <formula>J30&lt;I30</formula>
    </cfRule>
  </conditionalFormatting>
  <conditionalFormatting sqref="K30">
    <cfRule type="expression" dxfId="98" priority="54">
      <formula>J30&gt;I30</formula>
    </cfRule>
  </conditionalFormatting>
  <conditionalFormatting sqref="K31">
    <cfRule type="expression" dxfId="97" priority="51">
      <formula>J31&lt;I31</formula>
    </cfRule>
  </conditionalFormatting>
  <conditionalFormatting sqref="K31">
    <cfRule type="expression" dxfId="96" priority="52">
      <formula>J31&gt;I31</formula>
    </cfRule>
  </conditionalFormatting>
  <conditionalFormatting sqref="K32">
    <cfRule type="expression" dxfId="95" priority="49">
      <formula>J32&lt;I32</formula>
    </cfRule>
  </conditionalFormatting>
  <conditionalFormatting sqref="K32">
    <cfRule type="expression" dxfId="94" priority="50">
      <formula>J32&gt;I32</formula>
    </cfRule>
  </conditionalFormatting>
  <conditionalFormatting sqref="K40">
    <cfRule type="expression" dxfId="93" priority="47">
      <formula>J40&lt;I40</formula>
    </cfRule>
  </conditionalFormatting>
  <conditionalFormatting sqref="K40">
    <cfRule type="expression" dxfId="92" priority="48">
      <formula>J40&gt;I40</formula>
    </cfRule>
  </conditionalFormatting>
  <conditionalFormatting sqref="K41">
    <cfRule type="expression" dxfId="91" priority="45">
      <formula>J41&lt;I41</formula>
    </cfRule>
  </conditionalFormatting>
  <conditionalFormatting sqref="K41">
    <cfRule type="expression" dxfId="90" priority="46">
      <formula>J41&gt;I41</formula>
    </cfRule>
  </conditionalFormatting>
  <conditionalFormatting sqref="K43">
    <cfRule type="expression" dxfId="89" priority="41">
      <formula>J43&lt;I43</formula>
    </cfRule>
  </conditionalFormatting>
  <conditionalFormatting sqref="K43">
    <cfRule type="expression" dxfId="88" priority="42">
      <formula>J43&gt;I43</formula>
    </cfRule>
  </conditionalFormatting>
  <conditionalFormatting sqref="K52:K53">
    <cfRule type="expression" dxfId="87" priority="39">
      <formula>J52&lt;I52</formula>
    </cfRule>
  </conditionalFormatting>
  <conditionalFormatting sqref="K52:K53">
    <cfRule type="expression" dxfId="86" priority="40">
      <formula>J52&gt;I52</formula>
    </cfRule>
  </conditionalFormatting>
  <conditionalFormatting sqref="K62">
    <cfRule type="expression" dxfId="85" priority="37">
      <formula>J62&lt;I62</formula>
    </cfRule>
  </conditionalFormatting>
  <conditionalFormatting sqref="K62">
    <cfRule type="expression" dxfId="84" priority="38">
      <formula>J62&gt;I62</formula>
    </cfRule>
  </conditionalFormatting>
  <conditionalFormatting sqref="K63">
    <cfRule type="expression" dxfId="83" priority="35">
      <formula>J63&lt;I63</formula>
    </cfRule>
  </conditionalFormatting>
  <conditionalFormatting sqref="K63">
    <cfRule type="expression" dxfId="82" priority="36">
      <formula>J63&gt;I63</formula>
    </cfRule>
  </conditionalFormatting>
  <conditionalFormatting sqref="K66">
    <cfRule type="expression" dxfId="81" priority="33">
      <formula>J66&lt;I66</formula>
    </cfRule>
  </conditionalFormatting>
  <conditionalFormatting sqref="K66">
    <cfRule type="expression" dxfId="80" priority="34">
      <formula>J66&gt;I66</formula>
    </cfRule>
  </conditionalFormatting>
  <conditionalFormatting sqref="K64">
    <cfRule type="expression" dxfId="79" priority="31">
      <formula>J64&gt;I64</formula>
    </cfRule>
  </conditionalFormatting>
  <conditionalFormatting sqref="K64">
    <cfRule type="expression" dxfId="78" priority="32">
      <formula>J64&lt;I64</formula>
    </cfRule>
  </conditionalFormatting>
  <conditionalFormatting sqref="K65">
    <cfRule type="expression" dxfId="77" priority="29">
      <formula>J65&gt;I65</formula>
    </cfRule>
  </conditionalFormatting>
  <conditionalFormatting sqref="K65">
    <cfRule type="expression" dxfId="76" priority="30">
      <formula>J65&lt;I65</formula>
    </cfRule>
  </conditionalFormatting>
  <conditionalFormatting sqref="K16">
    <cfRule type="expression" dxfId="75" priority="27">
      <formula>J16&lt;I16</formula>
    </cfRule>
  </conditionalFormatting>
  <conditionalFormatting sqref="K16">
    <cfRule type="expression" dxfId="74" priority="28">
      <formula>J16&gt;I16</formula>
    </cfRule>
  </conditionalFormatting>
  <conditionalFormatting sqref="K68">
    <cfRule type="expression" dxfId="73" priority="11">
      <formula>J68&lt;I68</formula>
    </cfRule>
  </conditionalFormatting>
  <conditionalFormatting sqref="K67">
    <cfRule type="expression" dxfId="72" priority="13">
      <formula>J67&lt;I67</formula>
    </cfRule>
  </conditionalFormatting>
  <conditionalFormatting sqref="K67">
    <cfRule type="expression" dxfId="71" priority="14">
      <formula>J67&gt;I67</formula>
    </cfRule>
  </conditionalFormatting>
  <conditionalFormatting sqref="K68">
    <cfRule type="expression" dxfId="70" priority="12">
      <formula>J68&gt;I68</formula>
    </cfRule>
  </conditionalFormatting>
  <conditionalFormatting sqref="K34">
    <cfRule type="expression" dxfId="69" priority="9">
      <formula>J34&lt;I34</formula>
    </cfRule>
  </conditionalFormatting>
  <conditionalFormatting sqref="K34">
    <cfRule type="expression" dxfId="68" priority="10">
      <formula>J34&gt;I34</formula>
    </cfRule>
  </conditionalFormatting>
  <conditionalFormatting sqref="K20">
    <cfRule type="expression" dxfId="67" priority="7">
      <formula>J20&lt;I20</formula>
    </cfRule>
  </conditionalFormatting>
  <conditionalFormatting sqref="K20">
    <cfRule type="expression" dxfId="66" priority="8">
      <formula>J20&gt;I20</formula>
    </cfRule>
  </conditionalFormatting>
  <conditionalFormatting sqref="K45">
    <cfRule type="expression" dxfId="65" priority="3">
      <formula>J45&lt;I45</formula>
    </cfRule>
  </conditionalFormatting>
  <conditionalFormatting sqref="K45">
    <cfRule type="expression" dxfId="64" priority="4">
      <formula>J45&gt;I45</formula>
    </cfRule>
  </conditionalFormatting>
  <conditionalFormatting sqref="K44">
    <cfRule type="expression" dxfId="63" priority="1">
      <formula>J44&lt;I44</formula>
    </cfRule>
  </conditionalFormatting>
  <conditionalFormatting sqref="K44">
    <cfRule type="expression" dxfId="62" priority="2">
      <formula>J44&gt;I44</formula>
    </cfRule>
  </conditionalFormatting>
  <hyperlinks>
    <hyperlink ref="L3" r:id="rId1" xr:uid="{00000000-0004-0000-0400-000000000000}"/>
    <hyperlink ref="L7" r:id="rId2" xr:uid="{00000000-0004-0000-0400-000001000000}"/>
    <hyperlink ref="M7" r:id="rId3" xr:uid="{00000000-0004-0000-0400-000002000000}"/>
    <hyperlink ref="L8" r:id="rId4" xr:uid="{00000000-0004-0000-0400-000003000000}"/>
    <hyperlink ref="L19" r:id="rId5" xr:uid="{00000000-0004-0000-0400-000005000000}"/>
    <hyperlink ref="L24" r:id="rId6" xr:uid="{00000000-0004-0000-0400-000006000000}"/>
    <hyperlink ref="L38" r:id="rId7" xr:uid="{00000000-0004-0000-0400-000007000000}"/>
    <hyperlink ref="L50" r:id="rId8" xr:uid="{00000000-0004-0000-0400-000008000000}"/>
    <hyperlink ref="L52" r:id="rId9" xr:uid="{00000000-0004-0000-0400-000009000000}"/>
    <hyperlink ref="L54" r:id="rId10" display="impaired waters" xr:uid="{00000000-0004-0000-0400-00000B000000}"/>
    <hyperlink ref="L57" r:id="rId11" xr:uid="{00000000-0004-0000-0400-00000C000000}"/>
    <hyperlink ref="L58" r:id="rId12" display="Residential solid waste" xr:uid="{00000000-0004-0000-0400-00000D000000}"/>
    <hyperlink ref="L16" r:id="rId13" xr:uid="{00000000-0004-0000-0400-00000E000000}"/>
    <hyperlink ref="L60" r:id="rId14" display="Residential solid waste" xr:uid="{00000000-0004-0000-0400-00000F000000}"/>
    <hyperlink ref="L59" r:id="rId15" display="Residential solid waste" xr:uid="{00000000-0004-0000-0400-000010000000}"/>
    <hyperlink ref="L20" r:id="rId16" xr:uid="{00000000-0004-0000-0400-000011000000}"/>
    <hyperlink ref="L21" r:id="rId17" xr:uid="{00000000-0004-0000-0400-000012000000}"/>
    <hyperlink ref="L25" r:id="rId18" display="Residential solid waste" xr:uid="{00000000-0004-0000-0400-000013000000}"/>
    <hyperlink ref="L25:M25" r:id="rId19" display="Residential water use (select normalization &quot;per capita/day&quot;)" xr:uid="{00000000-0004-0000-0400-000014000000}"/>
    <hyperlink ref="L26" r:id="rId20" display="Residential solid waste" xr:uid="{00000000-0004-0000-0400-000015000000}"/>
    <hyperlink ref="L26:M26" r:id="rId21" display="Residential water use (select normalization &quot;per capita/day&quot;)" xr:uid="{00000000-0004-0000-0400-000016000000}"/>
    <hyperlink ref="L34:L35" r:id="rId22" display="CO2e guidance document" xr:uid="{00000000-0004-0000-0400-000017000000}"/>
    <hyperlink ref="L46:L47" r:id="rId23" display="CO2e guidance document" xr:uid="{00000000-0004-0000-0400-000018000000}"/>
    <hyperlink ref="L67:L68" r:id="rId24" display="CO2e guidance document" xr:uid="{00000000-0004-0000-0400-000019000000}"/>
    <hyperlink ref="L10" r:id="rId25" xr:uid="{61ACB585-06DF-4157-B501-23C4F72E172C}"/>
  </hyperlinks>
  <pageMargins left="0.7" right="0.7" top="0.75" bottom="0.75" header="0.3" footer="0.3"/>
  <pageSetup orientation="portrait" horizontalDpi="300" verticalDpi="300" r:id="rId2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62804B6F-7623-457D-970B-1091F00CD710}">
            <xm:f>Transportation!J44&lt;Transportation!I44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K46:K47</xm:sqref>
        </x14:conditionalFormatting>
        <x14:conditionalFormatting xmlns:xm="http://schemas.microsoft.com/office/excel/2006/main">
          <x14:cfRule type="expression" priority="26" id="{BBF98A4B-1D41-449B-BCD6-35A6EC274824}">
            <xm:f>Transportation!J44&gt;Transportation!I44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K46:K47</xm:sqref>
        </x14:conditionalFormatting>
        <x14:conditionalFormatting xmlns:xm="http://schemas.microsoft.com/office/excel/2006/main">
          <x14:cfRule type="expression" priority="113" id="{62804B6F-7623-457D-970B-1091F00CD710}">
            <xm:f>Transportation!J35&lt;Transportation!I35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K35</xm:sqref>
        </x14:conditionalFormatting>
        <x14:conditionalFormatting xmlns:xm="http://schemas.microsoft.com/office/excel/2006/main">
          <x14:cfRule type="expression" priority="114" id="{BBF98A4B-1D41-449B-BCD6-35A6EC274824}">
            <xm:f>Transportation!J35&gt;Transportation!I35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</sheetPr>
  <dimension ref="A1:AA982"/>
  <sheetViews>
    <sheetView showGridLines="0" zoomScale="70" zoomScaleNormal="70" workbookViewId="0">
      <selection activeCell="B1" sqref="B1:K1"/>
    </sheetView>
  </sheetViews>
  <sheetFormatPr defaultColWidth="15.1796875" defaultRowHeight="15" customHeight="1" x14ac:dyDescent="0.35"/>
  <cols>
    <col min="1" max="1" width="1.453125" customWidth="1"/>
    <col min="2" max="2" width="9.1796875" customWidth="1"/>
    <col min="3" max="5" width="7.453125" customWidth="1"/>
    <col min="6" max="6" width="37.1796875" customWidth="1"/>
    <col min="7" max="7" width="18.81640625" customWidth="1"/>
    <col min="8" max="8" width="18.81640625" style="109" hidden="1" customWidth="1"/>
    <col min="9" max="9" width="15.81640625" customWidth="1"/>
    <col min="10" max="10" width="12.1796875" customWidth="1"/>
    <col min="11" max="11" width="14.453125" customWidth="1"/>
    <col min="12" max="12" width="13.1796875" style="285" customWidth="1"/>
    <col min="13" max="13" width="9.6328125" customWidth="1"/>
    <col min="14" max="14" width="42.90625" customWidth="1"/>
    <col min="15" max="27" width="7.453125" customWidth="1"/>
  </cols>
  <sheetData>
    <row r="1" spans="1:27" ht="27" customHeight="1" x14ac:dyDescent="0.5">
      <c r="A1" s="1"/>
      <c r="B1" s="402" t="s">
        <v>85</v>
      </c>
      <c r="C1" s="403"/>
      <c r="D1" s="403"/>
      <c r="E1" s="403"/>
      <c r="F1" s="403"/>
      <c r="G1" s="403"/>
      <c r="H1" s="403"/>
      <c r="I1" s="403"/>
      <c r="J1" s="403"/>
      <c r="K1" s="404"/>
      <c r="L1" s="288"/>
      <c r="M1" s="3"/>
      <c r="N1" s="292" t="s">
        <v>270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" customHeight="1" x14ac:dyDescent="0.35">
      <c r="A2" s="1"/>
      <c r="B2" s="405"/>
      <c r="C2" s="406"/>
      <c r="D2" s="406"/>
      <c r="E2" s="406"/>
      <c r="F2" s="406"/>
      <c r="G2" s="406"/>
      <c r="H2" s="406"/>
      <c r="I2" s="406"/>
      <c r="J2" s="406"/>
      <c r="K2" s="406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5">
      <c r="A3" s="1"/>
      <c r="B3" s="407" t="s">
        <v>87</v>
      </c>
      <c r="C3" s="370"/>
      <c r="D3" s="370"/>
      <c r="E3" s="370"/>
      <c r="F3" s="371"/>
      <c r="G3" s="74" t="s">
        <v>3</v>
      </c>
      <c r="H3" s="283" t="s">
        <v>142</v>
      </c>
      <c r="I3" s="283" t="s">
        <v>124</v>
      </c>
      <c r="J3" s="75" t="s">
        <v>125</v>
      </c>
      <c r="K3" s="75" t="s">
        <v>126</v>
      </c>
      <c r="L3" s="287" t="s">
        <v>219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5">
      <c r="A4" s="1"/>
      <c r="B4" s="6">
        <v>14.1</v>
      </c>
      <c r="C4" s="441" t="s">
        <v>382</v>
      </c>
      <c r="D4" s="442"/>
      <c r="E4" s="442"/>
      <c r="F4" s="443"/>
      <c r="G4" s="276" t="s">
        <v>91</v>
      </c>
      <c r="H4" s="229"/>
      <c r="I4" s="233"/>
      <c r="J4" s="52"/>
      <c r="K4" s="12"/>
      <c r="L4" s="289"/>
      <c r="M4" s="1"/>
      <c r="N4" s="28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132" customFormat="1" ht="72" customHeight="1" x14ac:dyDescent="0.35">
      <c r="A5" s="1"/>
      <c r="B5" s="65">
        <v>14.2</v>
      </c>
      <c r="C5" s="376" t="s">
        <v>383</v>
      </c>
      <c r="D5" s="395"/>
      <c r="E5" s="395"/>
      <c r="F5" s="396"/>
      <c r="G5" s="277" t="s">
        <v>94</v>
      </c>
      <c r="H5" s="229"/>
      <c r="I5" s="233"/>
      <c r="J5" s="52"/>
      <c r="K5" s="12"/>
      <c r="L5" s="289"/>
      <c r="M5" s="1"/>
      <c r="N5" s="286"/>
      <c r="O5" s="1"/>
      <c r="P5" s="72"/>
      <c r="Q5" s="72"/>
      <c r="R5" s="72"/>
      <c r="S5" s="72"/>
      <c r="T5" s="72"/>
      <c r="U5" s="72"/>
      <c r="V5" s="1"/>
      <c r="W5" s="1"/>
      <c r="X5" s="1"/>
      <c r="Y5" s="1"/>
      <c r="Z5" s="1"/>
      <c r="AA5" s="1"/>
    </row>
    <row r="6" spans="1:27" ht="72" customHeight="1" x14ac:dyDescent="0.35">
      <c r="A6" s="1"/>
      <c r="B6" s="14" t="s">
        <v>259</v>
      </c>
      <c r="C6" s="376" t="s">
        <v>384</v>
      </c>
      <c r="D6" s="395"/>
      <c r="E6" s="395"/>
      <c r="F6" s="396"/>
      <c r="G6" s="277" t="s">
        <v>94</v>
      </c>
      <c r="H6" s="229"/>
      <c r="I6" s="233"/>
      <c r="J6" s="52"/>
      <c r="K6" s="12"/>
      <c r="L6" s="289"/>
      <c r="M6" s="1"/>
      <c r="N6" s="286"/>
      <c r="O6" s="1"/>
      <c r="P6" s="436"/>
      <c r="Q6" s="437"/>
      <c r="R6" s="437"/>
      <c r="S6" s="437"/>
      <c r="T6" s="279"/>
      <c r="U6" s="72"/>
      <c r="V6" s="1"/>
      <c r="W6" s="1"/>
      <c r="X6" s="1"/>
      <c r="Y6" s="1"/>
      <c r="Z6" s="1"/>
      <c r="AA6" s="1"/>
    </row>
    <row r="7" spans="1:27" ht="72" customHeight="1" x14ac:dyDescent="0.35">
      <c r="A7" s="1"/>
      <c r="B7" s="5" t="s">
        <v>252</v>
      </c>
      <c r="C7" s="438" t="s">
        <v>387</v>
      </c>
      <c r="D7" s="439"/>
      <c r="E7" s="439"/>
      <c r="F7" s="440"/>
      <c r="G7" s="278" t="s">
        <v>95</v>
      </c>
      <c r="H7" s="230"/>
      <c r="I7" s="234"/>
      <c r="J7" s="52"/>
      <c r="K7" s="12"/>
      <c r="L7" s="287" t="s">
        <v>299</v>
      </c>
      <c r="M7" s="1"/>
      <c r="N7" s="286"/>
      <c r="O7" s="1"/>
      <c r="P7" s="72"/>
      <c r="Q7" s="72"/>
      <c r="R7" s="72"/>
      <c r="S7" s="72"/>
      <c r="T7" s="72"/>
      <c r="U7" s="72"/>
      <c r="V7" s="1"/>
      <c r="W7" s="1"/>
      <c r="X7" s="1"/>
      <c r="Y7" s="1"/>
      <c r="Z7" s="1"/>
      <c r="AA7" s="1"/>
    </row>
    <row r="8" spans="1:27" ht="72" customHeight="1" x14ac:dyDescent="0.35">
      <c r="A8" s="1"/>
      <c r="B8" s="14">
        <v>14.4</v>
      </c>
      <c r="C8" s="376" t="s">
        <v>385</v>
      </c>
      <c r="D8" s="395"/>
      <c r="E8" s="395"/>
      <c r="F8" s="396"/>
      <c r="G8" s="277" t="s">
        <v>95</v>
      </c>
      <c r="H8" s="229"/>
      <c r="I8" s="233"/>
      <c r="J8" s="52"/>
      <c r="K8" s="12"/>
      <c r="L8" s="289"/>
      <c r="M8" s="1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5">
      <c r="A9" s="1"/>
      <c r="B9" s="14">
        <v>14.5</v>
      </c>
      <c r="C9" s="364" t="s">
        <v>386</v>
      </c>
      <c r="D9" s="362"/>
      <c r="E9" s="362"/>
      <c r="F9" s="363"/>
      <c r="G9" s="271" t="s">
        <v>96</v>
      </c>
      <c r="H9" s="231"/>
      <c r="I9" s="235"/>
      <c r="J9" s="59"/>
      <c r="K9" s="12"/>
      <c r="L9" s="289"/>
      <c r="M9" s="1"/>
      <c r="N9" s="28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5">
      <c r="A10" s="1"/>
      <c r="B10" s="14">
        <v>14.6</v>
      </c>
      <c r="C10" s="364" t="s">
        <v>388</v>
      </c>
      <c r="D10" s="362"/>
      <c r="E10" s="362"/>
      <c r="F10" s="363"/>
      <c r="G10" s="281" t="s">
        <v>7</v>
      </c>
      <c r="H10" s="232"/>
      <c r="I10" s="236"/>
      <c r="J10" s="90"/>
      <c r="K10" s="91"/>
      <c r="L10" s="289"/>
      <c r="M10" s="1"/>
      <c r="N10" s="28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5">
      <c r="A11" s="1"/>
      <c r="B11" s="14">
        <v>14.7</v>
      </c>
      <c r="C11" s="364" t="s">
        <v>389</v>
      </c>
      <c r="D11" s="362"/>
      <c r="E11" s="362"/>
      <c r="F11" s="363"/>
      <c r="G11" s="281" t="s">
        <v>7</v>
      </c>
      <c r="H11" s="232"/>
      <c r="I11" s="236"/>
      <c r="J11" s="90"/>
      <c r="K11" s="91"/>
      <c r="L11" s="289"/>
      <c r="M11" s="1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4" customHeight="1" x14ac:dyDescent="0.35">
      <c r="A12" s="1"/>
      <c r="B12" s="361" t="s">
        <v>120</v>
      </c>
      <c r="C12" s="362"/>
      <c r="D12" s="362"/>
      <c r="E12" s="362"/>
      <c r="F12" s="362"/>
      <c r="G12" s="362"/>
      <c r="H12" s="370"/>
      <c r="I12" s="362"/>
      <c r="J12" s="362"/>
      <c r="K12" s="363"/>
      <c r="L12" s="28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25" customHeight="1" x14ac:dyDescent="0.35">
      <c r="A13" s="1"/>
      <c r="B13" s="23"/>
      <c r="C13" s="24"/>
      <c r="D13" s="24"/>
      <c r="E13" s="24"/>
      <c r="F13" s="24"/>
      <c r="G13" s="28"/>
      <c r="H13" s="28"/>
      <c r="I13" s="54"/>
      <c r="J13" s="55"/>
      <c r="K13" s="49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5">
      <c r="A14" s="1"/>
      <c r="B14" s="386" t="s">
        <v>97</v>
      </c>
      <c r="C14" s="362"/>
      <c r="D14" s="362"/>
      <c r="E14" s="362"/>
      <c r="F14" s="363"/>
      <c r="G14" s="4" t="s">
        <v>3</v>
      </c>
      <c r="H14" s="7" t="s">
        <v>142</v>
      </c>
      <c r="I14" s="7" t="s">
        <v>124</v>
      </c>
      <c r="J14" s="5" t="s">
        <v>125</v>
      </c>
      <c r="K14" s="78" t="s">
        <v>126</v>
      </c>
      <c r="L14" s="287" t="s">
        <v>219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5">
      <c r="A15" s="1"/>
      <c r="B15" s="14">
        <v>15.1</v>
      </c>
      <c r="C15" s="376" t="s">
        <v>98</v>
      </c>
      <c r="D15" s="395"/>
      <c r="E15" s="395"/>
      <c r="F15" s="396"/>
      <c r="G15" s="80" t="s">
        <v>99</v>
      </c>
      <c r="H15" s="11"/>
      <c r="I15" s="11"/>
      <c r="J15" s="59"/>
      <c r="K15" s="12"/>
      <c r="L15" s="289"/>
      <c r="M15" s="1"/>
      <c r="N15" s="28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5">
      <c r="A16" s="1"/>
      <c r="B16" s="14">
        <v>15.2</v>
      </c>
      <c r="C16" s="364" t="s">
        <v>100</v>
      </c>
      <c r="D16" s="362"/>
      <c r="E16" s="362"/>
      <c r="F16" s="363"/>
      <c r="G16" s="280" t="s">
        <v>7</v>
      </c>
      <c r="H16" s="92"/>
      <c r="I16" s="92"/>
      <c r="J16" s="93"/>
      <c r="K16" s="91"/>
      <c r="L16" s="289"/>
      <c r="M16" s="1"/>
      <c r="N16" s="28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5">
      <c r="A17" s="1"/>
      <c r="B17" s="14">
        <v>15.3</v>
      </c>
      <c r="C17" s="364" t="s">
        <v>102</v>
      </c>
      <c r="D17" s="362"/>
      <c r="E17" s="362"/>
      <c r="F17" s="363"/>
      <c r="G17" s="70" t="s">
        <v>7</v>
      </c>
      <c r="H17" s="89"/>
      <c r="I17" s="89"/>
      <c r="J17" s="90"/>
      <c r="K17" s="91"/>
      <c r="L17" s="289"/>
      <c r="M17" s="1"/>
      <c r="N17" s="28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4" customHeight="1" x14ac:dyDescent="0.35">
      <c r="A18" s="1"/>
      <c r="B18" s="361" t="s">
        <v>45</v>
      </c>
      <c r="C18" s="362"/>
      <c r="D18" s="362"/>
      <c r="E18" s="362"/>
      <c r="F18" s="362"/>
      <c r="G18" s="362"/>
      <c r="H18" s="362"/>
      <c r="I18" s="362"/>
      <c r="J18" s="362"/>
      <c r="K18" s="363"/>
      <c r="L18" s="28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2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49"/>
      <c r="K19" s="49"/>
      <c r="L19" s="28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5">
      <c r="A20" s="1"/>
      <c r="B20" s="386" t="s">
        <v>105</v>
      </c>
      <c r="C20" s="362"/>
      <c r="D20" s="362"/>
      <c r="E20" s="362"/>
      <c r="F20" s="363"/>
      <c r="G20" s="4" t="s">
        <v>3</v>
      </c>
      <c r="H20" s="7" t="s">
        <v>142</v>
      </c>
      <c r="I20" s="7" t="s">
        <v>124</v>
      </c>
      <c r="J20" s="5" t="s">
        <v>125</v>
      </c>
      <c r="K20" s="78" t="s">
        <v>126</v>
      </c>
      <c r="L20" s="287" t="s">
        <v>219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5">
      <c r="A21" s="1"/>
      <c r="B21" s="14">
        <v>16.100000000000001</v>
      </c>
      <c r="C21" s="444" t="s">
        <v>106</v>
      </c>
      <c r="D21" s="445"/>
      <c r="E21" s="445"/>
      <c r="F21" s="446"/>
      <c r="G21" s="58"/>
      <c r="H21" s="10"/>
      <c r="I21" s="10"/>
      <c r="J21" s="59"/>
      <c r="K21" s="12"/>
      <c r="L21" s="287" t="s">
        <v>292</v>
      </c>
      <c r="M21" s="1"/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5">
      <c r="A22" s="1"/>
      <c r="B22" s="14">
        <v>16.2</v>
      </c>
      <c r="C22" s="427" t="s">
        <v>107</v>
      </c>
      <c r="D22" s="362"/>
      <c r="E22" s="362"/>
      <c r="F22" s="363"/>
      <c r="G22" s="58"/>
      <c r="H22" s="10"/>
      <c r="I22" s="10"/>
      <c r="J22" s="59"/>
      <c r="K22" s="12"/>
      <c r="L22" s="287" t="s">
        <v>292</v>
      </c>
      <c r="M22" s="1"/>
      <c r="N22" s="28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5">
      <c r="A23" s="1"/>
      <c r="B23" s="14">
        <v>16.3</v>
      </c>
      <c r="C23" s="427" t="s">
        <v>108</v>
      </c>
      <c r="D23" s="362"/>
      <c r="E23" s="362"/>
      <c r="F23" s="363"/>
      <c r="G23" s="58"/>
      <c r="H23" s="10"/>
      <c r="I23" s="100"/>
      <c r="J23" s="59"/>
      <c r="K23" s="12"/>
      <c r="L23" s="287" t="s">
        <v>292</v>
      </c>
      <c r="M23" s="1"/>
      <c r="N23" s="28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5">
      <c r="A24" s="1"/>
      <c r="B24" s="14">
        <v>16.399999999999999</v>
      </c>
      <c r="C24" s="448" t="s">
        <v>109</v>
      </c>
      <c r="D24" s="445"/>
      <c r="E24" s="445"/>
      <c r="F24" s="446"/>
      <c r="G24" s="64"/>
      <c r="H24" s="61"/>
      <c r="I24" s="238"/>
      <c r="J24" s="16"/>
      <c r="K24" s="12"/>
      <c r="L24" s="287" t="s">
        <v>292</v>
      </c>
      <c r="M24" s="1"/>
      <c r="N24" s="28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4" customHeight="1" x14ac:dyDescent="0.35">
      <c r="A25" s="1"/>
      <c r="B25" s="361" t="s">
        <v>17</v>
      </c>
      <c r="C25" s="362"/>
      <c r="D25" s="362"/>
      <c r="E25" s="362"/>
      <c r="F25" s="362"/>
      <c r="G25" s="362"/>
      <c r="H25" s="362"/>
      <c r="I25" s="362"/>
      <c r="J25" s="362"/>
      <c r="K25" s="363"/>
      <c r="L25" s="28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2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49"/>
      <c r="K26" s="49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49"/>
      <c r="K27" s="49"/>
      <c r="L27" s="28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5">
      <c r="A28" s="1"/>
      <c r="B28" s="447" t="s">
        <v>121</v>
      </c>
      <c r="C28" s="362"/>
      <c r="D28" s="362"/>
      <c r="E28" s="362"/>
      <c r="F28" s="363"/>
      <c r="G28" s="4" t="s">
        <v>3</v>
      </c>
      <c r="H28" s="7" t="s">
        <v>142</v>
      </c>
      <c r="I28" s="7" t="s">
        <v>124</v>
      </c>
      <c r="J28" s="5" t="s">
        <v>125</v>
      </c>
      <c r="K28" s="78" t="s">
        <v>126</v>
      </c>
      <c r="L28" s="287" t="s">
        <v>219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5">
      <c r="A29" s="1"/>
      <c r="B29" s="65">
        <v>17.100000000000001</v>
      </c>
      <c r="C29" s="416" t="s">
        <v>116</v>
      </c>
      <c r="D29" s="395"/>
      <c r="E29" s="395"/>
      <c r="F29" s="396"/>
      <c r="G29" s="25" t="s">
        <v>117</v>
      </c>
      <c r="H29" s="81"/>
      <c r="I29" s="81"/>
      <c r="J29" s="59"/>
      <c r="K29" s="12"/>
      <c r="L29" s="449" t="s">
        <v>317</v>
      </c>
      <c r="M29" s="308"/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5">
      <c r="A30" s="1"/>
      <c r="B30" s="65">
        <v>17.2</v>
      </c>
      <c r="C30" s="416" t="s">
        <v>118</v>
      </c>
      <c r="D30" s="395"/>
      <c r="E30" s="395"/>
      <c r="F30" s="396"/>
      <c r="G30" s="34" t="s">
        <v>117</v>
      </c>
      <c r="H30" s="82"/>
      <c r="I30" s="82"/>
      <c r="J30" s="16"/>
      <c r="K30" s="12"/>
      <c r="L30" s="449"/>
      <c r="M30" s="308"/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5">
      <c r="A31" s="1"/>
      <c r="B31" s="65">
        <v>17.3</v>
      </c>
      <c r="C31" s="376" t="s">
        <v>119</v>
      </c>
      <c r="D31" s="418"/>
      <c r="E31" s="418"/>
      <c r="F31" s="419"/>
      <c r="G31" s="25" t="s">
        <v>117</v>
      </c>
      <c r="H31" s="81"/>
      <c r="I31" s="81"/>
      <c r="J31" s="59"/>
      <c r="K31" s="12"/>
      <c r="L31" s="449"/>
      <c r="M31" s="308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5">
      <c r="A32" s="1"/>
      <c r="B32" s="65">
        <v>17.399999999999999</v>
      </c>
      <c r="C32" s="427" t="s">
        <v>390</v>
      </c>
      <c r="D32" s="362"/>
      <c r="E32" s="362"/>
      <c r="F32" s="363"/>
      <c r="G32" s="19" t="s">
        <v>117</v>
      </c>
      <c r="H32" s="81"/>
      <c r="I32" s="81"/>
      <c r="J32" s="59"/>
      <c r="K32" s="12"/>
      <c r="L32" s="449"/>
      <c r="M32" s="308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5">
      <c r="A33" s="1"/>
      <c r="B33" s="68">
        <v>17.5</v>
      </c>
      <c r="C33" s="364" t="s">
        <v>391</v>
      </c>
      <c r="D33" s="362"/>
      <c r="E33" s="362"/>
      <c r="F33" s="363"/>
      <c r="G33" s="19" t="s">
        <v>117</v>
      </c>
      <c r="H33" s="66"/>
      <c r="I33" s="66"/>
      <c r="J33" s="69"/>
      <c r="K33" s="12"/>
      <c r="L33" s="293" t="s">
        <v>236</v>
      </c>
      <c r="M33" s="287" t="s">
        <v>299</v>
      </c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4" customHeight="1" x14ac:dyDescent="0.35">
      <c r="A34" s="1"/>
      <c r="B34" s="361" t="s">
        <v>45</v>
      </c>
      <c r="C34" s="362"/>
      <c r="D34" s="362"/>
      <c r="E34" s="362"/>
      <c r="F34" s="362"/>
      <c r="G34" s="362"/>
      <c r="H34" s="362"/>
      <c r="I34" s="362"/>
      <c r="J34" s="362"/>
      <c r="K34" s="363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49"/>
      <c r="K35" s="49"/>
      <c r="L35" s="28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5">
      <c r="A36" s="1"/>
      <c r="B36" s="454" t="s">
        <v>392</v>
      </c>
      <c r="C36" s="362"/>
      <c r="D36" s="362"/>
      <c r="E36" s="362"/>
      <c r="F36" s="363"/>
      <c r="G36" s="4" t="s">
        <v>3</v>
      </c>
      <c r="H36" s="7" t="s">
        <v>142</v>
      </c>
      <c r="I36" s="7" t="s">
        <v>124</v>
      </c>
      <c r="J36" s="5" t="s">
        <v>125</v>
      </c>
      <c r="K36" s="78" t="s">
        <v>126</v>
      </c>
      <c r="L36" s="287" t="s">
        <v>235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81" customHeight="1" x14ac:dyDescent="0.35">
      <c r="A37" s="1"/>
      <c r="B37" s="65">
        <v>18.100000000000001</v>
      </c>
      <c r="C37" s="451" t="s">
        <v>207</v>
      </c>
      <c r="D37" s="452"/>
      <c r="E37" s="452"/>
      <c r="F37" s="453"/>
      <c r="G37" s="272"/>
      <c r="H37" s="83"/>
      <c r="I37" s="83"/>
      <c r="J37" s="240"/>
      <c r="K37" s="12"/>
      <c r="L37" s="287" t="s">
        <v>237</v>
      </c>
      <c r="M37" s="1"/>
      <c r="N37" s="28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5">
      <c r="A38" s="1"/>
      <c r="B38" s="65">
        <v>18.2</v>
      </c>
      <c r="C38" s="451" t="s">
        <v>216</v>
      </c>
      <c r="D38" s="452"/>
      <c r="E38" s="452"/>
      <c r="F38" s="453"/>
      <c r="G38" s="272"/>
      <c r="H38" s="67"/>
      <c r="I38" s="67"/>
      <c r="J38" s="16"/>
      <c r="K38" s="20"/>
      <c r="L38" s="287" t="s">
        <v>238</v>
      </c>
      <c r="M38" s="1"/>
      <c r="N38" s="28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5">
      <c r="A39" s="1"/>
      <c r="B39" s="65">
        <v>18.3</v>
      </c>
      <c r="C39" s="450" t="s">
        <v>257</v>
      </c>
      <c r="D39" s="362"/>
      <c r="E39" s="362"/>
      <c r="F39" s="363"/>
      <c r="G39" s="70"/>
      <c r="H39" s="66"/>
      <c r="I39" s="265"/>
      <c r="J39" s="266"/>
      <c r="K39" s="267"/>
      <c r="L39" s="294" t="s">
        <v>258</v>
      </c>
      <c r="M39" s="1"/>
      <c r="N39" s="28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132" customFormat="1" ht="72" customHeight="1" x14ac:dyDescent="0.35">
      <c r="A40" s="1"/>
      <c r="B40" s="65">
        <v>18.399999999999999</v>
      </c>
      <c r="C40" s="259"/>
      <c r="D40" s="257"/>
      <c r="E40" s="257"/>
      <c r="F40" s="258"/>
      <c r="G40" s="70"/>
      <c r="H40" s="67"/>
      <c r="I40" s="269"/>
      <c r="J40" s="174"/>
      <c r="K40" s="71"/>
      <c r="L40" s="290"/>
      <c r="M40" s="1"/>
      <c r="N40" s="28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5">
      <c r="A41" s="1"/>
      <c r="B41" s="65">
        <v>18.5</v>
      </c>
      <c r="C41" s="427"/>
      <c r="D41" s="362"/>
      <c r="E41" s="362"/>
      <c r="F41" s="363"/>
      <c r="G41" s="58"/>
      <c r="H41" s="66"/>
      <c r="I41" s="268"/>
      <c r="J41" s="52"/>
      <c r="K41" s="241"/>
      <c r="L41" s="289"/>
      <c r="M41" s="1"/>
      <c r="N41" s="28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5">
      <c r="A42" s="1"/>
      <c r="B42" s="361" t="s">
        <v>45</v>
      </c>
      <c r="C42" s="362"/>
      <c r="D42" s="362"/>
      <c r="E42" s="362"/>
      <c r="F42" s="362"/>
      <c r="G42" s="362"/>
      <c r="H42" s="362"/>
      <c r="I42" s="362"/>
      <c r="J42" s="362"/>
      <c r="K42" s="363"/>
      <c r="L42" s="28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49"/>
      <c r="K43" s="49"/>
      <c r="L43" s="28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49"/>
      <c r="K44" s="49"/>
      <c r="L44" s="28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49"/>
      <c r="K45" s="49"/>
      <c r="L45" s="28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49"/>
      <c r="K46" s="49"/>
      <c r="L46" s="28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49"/>
      <c r="K47" s="49"/>
      <c r="L47" s="28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49"/>
      <c r="K48" s="49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49"/>
      <c r="K50" s="49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49"/>
      <c r="K51" s="49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49"/>
      <c r="K52" s="49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49"/>
      <c r="K53" s="49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49"/>
      <c r="K54" s="49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49"/>
      <c r="K55" s="49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49"/>
      <c r="K57" s="49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49"/>
      <c r="K58" s="49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49"/>
      <c r="K59" s="49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49"/>
      <c r="K60" s="49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49"/>
      <c r="K61" s="49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49"/>
      <c r="K62" s="49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49"/>
      <c r="K63" s="49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49"/>
      <c r="K64" s="49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49"/>
      <c r="K65" s="49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49"/>
      <c r="K66" s="49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49"/>
      <c r="K67" s="49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49"/>
      <c r="K68" s="49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49"/>
      <c r="K69" s="49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</sheetData>
  <mergeCells count="38">
    <mergeCell ref="L29:L32"/>
    <mergeCell ref="B42:K42"/>
    <mergeCell ref="C39:F39"/>
    <mergeCell ref="C41:F41"/>
    <mergeCell ref="C37:F37"/>
    <mergeCell ref="C38:F38"/>
    <mergeCell ref="B36:F36"/>
    <mergeCell ref="B34:K34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25:K25"/>
    <mergeCell ref="C21:F21"/>
    <mergeCell ref="C15:F15"/>
    <mergeCell ref="C16:F16"/>
    <mergeCell ref="C17:F17"/>
    <mergeCell ref="B12:K12"/>
    <mergeCell ref="B14:F14"/>
    <mergeCell ref="C8:F8"/>
    <mergeCell ref="C9:F9"/>
    <mergeCell ref="C10:F10"/>
    <mergeCell ref="C11:F11"/>
    <mergeCell ref="B20:F20"/>
    <mergeCell ref="B18:K18"/>
    <mergeCell ref="P6:S6"/>
    <mergeCell ref="C5:F5"/>
    <mergeCell ref="C6:F6"/>
    <mergeCell ref="C7:F7"/>
    <mergeCell ref="B1:K1"/>
    <mergeCell ref="B2:K2"/>
    <mergeCell ref="B3:F3"/>
    <mergeCell ref="C4:F4"/>
  </mergeCells>
  <conditionalFormatting sqref="K4:K5">
    <cfRule type="expression" dxfId="57" priority="25">
      <formula>J4&lt;I4</formula>
    </cfRule>
  </conditionalFormatting>
  <conditionalFormatting sqref="K4:K5">
    <cfRule type="expression" dxfId="56" priority="26">
      <formula>J4&gt;I4</formula>
    </cfRule>
  </conditionalFormatting>
  <conditionalFormatting sqref="K15">
    <cfRule type="expression" dxfId="55" priority="35">
      <formula>J15&lt;I15</formula>
    </cfRule>
  </conditionalFormatting>
  <conditionalFormatting sqref="K15">
    <cfRule type="expression" dxfId="54" priority="36">
      <formula>J15&gt;I15</formula>
    </cfRule>
  </conditionalFormatting>
  <conditionalFormatting sqref="K29 K37">
    <cfRule type="expression" dxfId="53" priority="41">
      <formula>J29&gt;I29</formula>
    </cfRule>
  </conditionalFormatting>
  <conditionalFormatting sqref="K29 K37">
    <cfRule type="expression" dxfId="52" priority="42">
      <formula>J29&lt;I29</formula>
    </cfRule>
  </conditionalFormatting>
  <conditionalFormatting sqref="K38">
    <cfRule type="expression" dxfId="51" priority="43">
      <formula>J38&gt;I38</formula>
    </cfRule>
  </conditionalFormatting>
  <conditionalFormatting sqref="K38">
    <cfRule type="expression" dxfId="50" priority="44">
      <formula>J38&lt;I38</formula>
    </cfRule>
  </conditionalFormatting>
  <conditionalFormatting sqref="K39:K40">
    <cfRule type="expression" dxfId="49" priority="45">
      <formula>J39&gt;I39</formula>
    </cfRule>
  </conditionalFormatting>
  <conditionalFormatting sqref="K39:K40">
    <cfRule type="expression" dxfId="48" priority="46">
      <formula>J39&lt;I39</formula>
    </cfRule>
  </conditionalFormatting>
  <conditionalFormatting sqref="K41">
    <cfRule type="expression" dxfId="47" priority="47">
      <formula>J41&gt;I41</formula>
    </cfRule>
  </conditionalFormatting>
  <conditionalFormatting sqref="K41">
    <cfRule type="expression" dxfId="46" priority="48">
      <formula>J41&lt;I41</formula>
    </cfRule>
  </conditionalFormatting>
  <conditionalFormatting sqref="K6">
    <cfRule type="expression" dxfId="45" priority="23">
      <formula>J6&lt;I6</formula>
    </cfRule>
  </conditionalFormatting>
  <conditionalFormatting sqref="K6">
    <cfRule type="expression" dxfId="44" priority="24">
      <formula>J6&gt;I6</formula>
    </cfRule>
  </conditionalFormatting>
  <conditionalFormatting sqref="K7">
    <cfRule type="expression" dxfId="43" priority="21">
      <formula>J7&lt;I7</formula>
    </cfRule>
  </conditionalFormatting>
  <conditionalFormatting sqref="K7">
    <cfRule type="expression" dxfId="42" priority="22">
      <formula>J7&gt;I7</formula>
    </cfRule>
  </conditionalFormatting>
  <conditionalFormatting sqref="K8">
    <cfRule type="expression" dxfId="41" priority="19">
      <formula>J8&lt;I8</formula>
    </cfRule>
  </conditionalFormatting>
  <conditionalFormatting sqref="K8">
    <cfRule type="expression" dxfId="40" priority="20">
      <formula>J8&gt;I8</formula>
    </cfRule>
  </conditionalFormatting>
  <conditionalFormatting sqref="K9">
    <cfRule type="expression" dxfId="39" priority="17">
      <formula>J9&lt;I9</formula>
    </cfRule>
  </conditionalFormatting>
  <conditionalFormatting sqref="K9">
    <cfRule type="expression" dxfId="38" priority="18">
      <formula>J9&gt;I9</formula>
    </cfRule>
  </conditionalFormatting>
  <conditionalFormatting sqref="K10">
    <cfRule type="expression" dxfId="37" priority="15">
      <formula>J10&lt;I10</formula>
    </cfRule>
  </conditionalFormatting>
  <conditionalFormatting sqref="K10">
    <cfRule type="expression" dxfId="36" priority="16">
      <formula>J10&gt;I10</formula>
    </cfRule>
  </conditionalFormatting>
  <conditionalFormatting sqref="K11">
    <cfRule type="expression" dxfId="35" priority="13">
      <formula>J11&lt;I11</formula>
    </cfRule>
  </conditionalFormatting>
  <conditionalFormatting sqref="K11">
    <cfRule type="expression" dxfId="34" priority="14">
      <formula>J11&gt;I11</formula>
    </cfRule>
  </conditionalFormatting>
  <conditionalFormatting sqref="K16">
    <cfRule type="expression" dxfId="33" priority="11">
      <formula>J16&lt;I16</formula>
    </cfRule>
  </conditionalFormatting>
  <conditionalFormatting sqref="K16">
    <cfRule type="expression" dxfId="32" priority="12">
      <formula>J16&gt;I16</formula>
    </cfRule>
  </conditionalFormatting>
  <conditionalFormatting sqref="K17">
    <cfRule type="expression" dxfId="31" priority="9">
      <formula>J17&lt;I17</formula>
    </cfRule>
  </conditionalFormatting>
  <conditionalFormatting sqref="K17">
    <cfRule type="expression" dxfId="30" priority="10">
      <formula>J17&gt;I17</formula>
    </cfRule>
  </conditionalFormatting>
  <conditionalFormatting sqref="K30">
    <cfRule type="expression" dxfId="29" priority="7">
      <formula>J30&gt;I30</formula>
    </cfRule>
  </conditionalFormatting>
  <conditionalFormatting sqref="K30">
    <cfRule type="expression" dxfId="28" priority="8">
      <formula>J30&lt;I30</formula>
    </cfRule>
  </conditionalFormatting>
  <conditionalFormatting sqref="K31">
    <cfRule type="expression" dxfId="27" priority="5">
      <formula>J31&gt;I31</formula>
    </cfRule>
  </conditionalFormatting>
  <conditionalFormatting sqref="K31">
    <cfRule type="expression" dxfId="26" priority="6">
      <formula>J31&lt;I31</formula>
    </cfRule>
  </conditionalFormatting>
  <conditionalFormatting sqref="K32">
    <cfRule type="expression" dxfId="25" priority="3">
      <formula>J32&gt;I32</formula>
    </cfRule>
  </conditionalFormatting>
  <conditionalFormatting sqref="K32">
    <cfRule type="expression" dxfId="24" priority="4">
      <formula>J32&lt;I32</formula>
    </cfRule>
  </conditionalFormatting>
  <conditionalFormatting sqref="K33">
    <cfRule type="expression" dxfId="23" priority="1">
      <formula>J33&gt;I33</formula>
    </cfRule>
  </conditionalFormatting>
  <conditionalFormatting sqref="K33">
    <cfRule type="expression" dxfId="22" priority="2">
      <formula>J33&lt;I33</formula>
    </cfRule>
  </conditionalFormatting>
  <dataValidations count="1">
    <dataValidation allowBlank="1" showErrorMessage="1" sqref="I29:I32 I37" xr:uid="{00000000-0002-0000-0500-000000000000}"/>
  </dataValidations>
  <hyperlinks>
    <hyperlink ref="L3" r:id="rId1" xr:uid="{00000000-0004-0000-0500-000000000000}"/>
    <hyperlink ref="L14" r:id="rId2" xr:uid="{00000000-0004-0000-0500-000001000000}"/>
    <hyperlink ref="L20" r:id="rId3" xr:uid="{00000000-0004-0000-0500-000002000000}"/>
    <hyperlink ref="L28" r:id="rId4" xr:uid="{00000000-0004-0000-0500-000003000000}"/>
    <hyperlink ref="L36" r:id="rId5" xr:uid="{00000000-0004-0000-0500-000004000000}"/>
    <hyperlink ref="L37" r:id="rId6" xr:uid="{00000000-0004-0000-0500-000005000000}"/>
    <hyperlink ref="L38" r:id="rId7" xr:uid="{00000000-0004-0000-0500-000006000000}"/>
    <hyperlink ref="L39" r:id="rId8" xr:uid="{00000000-0004-0000-0500-000007000000}"/>
    <hyperlink ref="L21" r:id="rId9" xr:uid="{00000000-0004-0000-0500-000008000000}"/>
    <hyperlink ref="L22" r:id="rId10" xr:uid="{00000000-0004-0000-0500-000009000000}"/>
    <hyperlink ref="L24" r:id="rId11" xr:uid="{00000000-0004-0000-0500-00000A000000}"/>
    <hyperlink ref="L23" r:id="rId12" xr:uid="{00000000-0004-0000-0500-00000B000000}"/>
    <hyperlink ref="L7" r:id="rId13" xr:uid="{00000000-0004-0000-0500-00000C000000}"/>
    <hyperlink ref="M33" r:id="rId14" xr:uid="{00000000-0004-0000-0500-00000D000000}"/>
  </hyperlinks>
  <pageMargins left="0.7" right="0.7" top="0.75" bottom="0.75" header="0.3" footer="0.3"/>
  <pageSetup orientation="portrait" horizontalDpi="4294967295" verticalDpi="4294967295"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4" tint="-0.499984740745262"/>
  </sheetPr>
  <dimension ref="B2:Z102"/>
  <sheetViews>
    <sheetView zoomScale="70" zoomScaleNormal="70" workbookViewId="0">
      <selection activeCell="L8" sqref="L8"/>
    </sheetView>
  </sheetViews>
  <sheetFormatPr defaultColWidth="8.81640625" defaultRowHeight="14.5" x14ac:dyDescent="0.35"/>
  <cols>
    <col min="1" max="1" width="2.453125" style="115" customWidth="1"/>
    <col min="2" max="6" width="8.81640625" style="115"/>
    <col min="7" max="7" width="14" style="115" customWidth="1"/>
    <col min="8" max="8" width="12.1796875" style="115" bestFit="1" customWidth="1"/>
    <col min="9" max="9" width="12.453125" style="115" customWidth="1"/>
    <col min="10" max="10" width="12.81640625" style="115" customWidth="1"/>
    <col min="11" max="11" width="10.453125" style="115" customWidth="1"/>
    <col min="12" max="12" width="8.81640625" style="115"/>
    <col min="13" max="15" width="8.81640625" style="115" customWidth="1"/>
    <col min="16" max="16" width="12.1796875" style="115" customWidth="1"/>
    <col min="17" max="17" width="14" style="115" customWidth="1"/>
    <col min="18" max="18" width="13.81640625" style="115" customWidth="1"/>
    <col min="19" max="19" width="15.453125" style="115" customWidth="1"/>
    <col min="20" max="20" width="18.1796875" style="115" customWidth="1"/>
    <col min="21" max="21" width="8.81640625" style="115" customWidth="1"/>
    <col min="22" max="25" width="8.81640625" style="115"/>
    <col min="26" max="26" width="13.1796875" style="115" customWidth="1"/>
    <col min="27" max="27" width="19.1796875" style="115" customWidth="1"/>
    <col min="28" max="16384" width="8.81640625" style="115"/>
  </cols>
  <sheetData>
    <row r="2" spans="2:26" ht="42" customHeight="1" x14ac:dyDescent="0.35">
      <c r="B2" s="455" t="s">
        <v>345</v>
      </c>
      <c r="C2" s="456"/>
      <c r="D2" s="456"/>
      <c r="E2" s="456"/>
      <c r="F2" s="456"/>
      <c r="G2" s="456"/>
      <c r="H2" s="456"/>
      <c r="I2" s="456"/>
      <c r="J2" s="457"/>
      <c r="K2" s="480" t="s">
        <v>299</v>
      </c>
      <c r="L2" s="481"/>
      <c r="M2" s="484" t="s">
        <v>184</v>
      </c>
      <c r="N2" s="485"/>
      <c r="O2" s="485"/>
      <c r="P2" s="485"/>
      <c r="Q2" s="485"/>
      <c r="R2" s="485"/>
      <c r="S2" s="485"/>
      <c r="T2" s="134"/>
      <c r="U2" s="136"/>
      <c r="V2" s="136"/>
      <c r="X2" s="133"/>
    </row>
    <row r="3" spans="2:26" ht="51" customHeight="1" x14ac:dyDescent="0.35">
      <c r="B3" s="458" t="s">
        <v>346</v>
      </c>
      <c r="C3" s="459"/>
      <c r="D3" s="459"/>
      <c r="E3" s="459"/>
      <c r="F3" s="459"/>
      <c r="G3" s="459"/>
      <c r="H3" s="459"/>
      <c r="I3" s="459"/>
      <c r="J3" s="460"/>
      <c r="M3" s="458" t="s">
        <v>204</v>
      </c>
      <c r="N3" s="459"/>
      <c r="O3" s="459"/>
      <c r="P3" s="459"/>
      <c r="Q3" s="459"/>
      <c r="R3" s="459"/>
      <c r="S3" s="459"/>
      <c r="T3" s="460"/>
      <c r="U3" s="137"/>
      <c r="V3" s="137"/>
      <c r="W3" s="137"/>
      <c r="X3" s="133"/>
    </row>
    <row r="4" spans="2:26" ht="16" thickBot="1" x14ac:dyDescent="0.4">
      <c r="B4" s="135"/>
      <c r="C4" s="135"/>
      <c r="D4" s="135"/>
      <c r="E4" s="135"/>
      <c r="F4" s="135"/>
      <c r="G4" s="135"/>
      <c r="H4" s="135"/>
      <c r="I4" s="135"/>
      <c r="J4" s="135"/>
      <c r="M4" s="146"/>
      <c r="N4" s="147"/>
      <c r="O4" s="147"/>
      <c r="P4" s="147" t="s">
        <v>3</v>
      </c>
      <c r="Q4" s="148" t="s">
        <v>185</v>
      </c>
      <c r="R4" s="148" t="s">
        <v>186</v>
      </c>
      <c r="S4" s="148" t="s">
        <v>187</v>
      </c>
      <c r="T4" s="158" t="s">
        <v>190</v>
      </c>
      <c r="U4" s="138"/>
      <c r="V4" s="138"/>
      <c r="W4" s="138"/>
      <c r="X4" s="133"/>
    </row>
    <row r="5" spans="2:26" ht="16.5" customHeight="1" thickBot="1" x14ac:dyDescent="0.4">
      <c r="B5" s="465" t="s">
        <v>141</v>
      </c>
      <c r="C5" s="464"/>
      <c r="D5" s="473" t="s">
        <v>151</v>
      </c>
      <c r="E5" s="474"/>
      <c r="F5" s="475"/>
      <c r="G5" s="463" t="s">
        <v>143</v>
      </c>
      <c r="H5" s="464"/>
      <c r="I5" s="461">
        <v>0.28999999999999998</v>
      </c>
      <c r="J5" s="462"/>
      <c r="M5" s="486" t="s">
        <v>4</v>
      </c>
      <c r="N5" s="486"/>
      <c r="O5" s="486"/>
      <c r="P5" s="143" t="s">
        <v>188</v>
      </c>
      <c r="Q5" s="144">
        <f>SUM(H12:H14)</f>
        <v>0</v>
      </c>
      <c r="R5" s="144">
        <f>SUM(I12:I14)</f>
        <v>0</v>
      </c>
      <c r="S5" s="145">
        <f t="shared" ref="S5:S9" si="0">IF((R5)="","",R5-Q5)</f>
        <v>0</v>
      </c>
      <c r="T5" s="159" t="e">
        <f>(R5-Q5)/Q5</f>
        <v>#DIV/0!</v>
      </c>
      <c r="U5" s="133"/>
      <c r="V5" s="133"/>
      <c r="W5" s="133"/>
    </row>
    <row r="6" spans="2:26" ht="16.5" customHeight="1" x14ac:dyDescent="0.35">
      <c r="K6" s="129"/>
      <c r="M6" s="472" t="s">
        <v>350</v>
      </c>
      <c r="N6" s="472"/>
      <c r="O6" s="472"/>
      <c r="P6" s="139" t="s">
        <v>188</v>
      </c>
      <c r="Q6" s="140">
        <f>SUM(H18:H20)</f>
        <v>0</v>
      </c>
      <c r="R6" s="140">
        <f>SUM(I18:I20)</f>
        <v>0</v>
      </c>
      <c r="S6" s="141">
        <f t="shared" si="0"/>
        <v>0</v>
      </c>
      <c r="T6" s="159" t="e">
        <f t="shared" ref="T6:T8" si="1">(R6-Q6)/Q6</f>
        <v>#DIV/0!</v>
      </c>
      <c r="U6" s="133"/>
      <c r="V6" s="133"/>
      <c r="W6" s="133"/>
    </row>
    <row r="7" spans="2:26" ht="15.75" customHeight="1" x14ac:dyDescent="0.35">
      <c r="M7" s="472" t="s">
        <v>144</v>
      </c>
      <c r="N7" s="472"/>
      <c r="O7" s="472"/>
      <c r="P7" s="139" t="s">
        <v>188</v>
      </c>
      <c r="Q7" s="140">
        <f>SUM(H24:H25)+SUM(H27:H28)</f>
        <v>0</v>
      </c>
      <c r="R7" s="140">
        <f>SUM(I24:I25)+SUM(I27:I28)</f>
        <v>0</v>
      </c>
      <c r="S7" s="141">
        <f t="shared" si="0"/>
        <v>0</v>
      </c>
      <c r="T7" s="159" t="e">
        <f t="shared" si="1"/>
        <v>#DIV/0!</v>
      </c>
      <c r="U7" s="133"/>
      <c r="V7" s="133"/>
      <c r="W7" s="133"/>
    </row>
    <row r="8" spans="2:26" ht="15.75" customHeight="1" x14ac:dyDescent="0.35">
      <c r="B8" s="466" t="s">
        <v>4</v>
      </c>
      <c r="C8" s="466"/>
      <c r="D8" s="466"/>
      <c r="E8" s="466"/>
      <c r="F8" s="466"/>
      <c r="G8" s="468" t="s">
        <v>3</v>
      </c>
      <c r="H8" s="466" t="s">
        <v>205</v>
      </c>
      <c r="I8" s="466" t="s">
        <v>206</v>
      </c>
      <c r="J8" s="470" t="s">
        <v>5</v>
      </c>
      <c r="M8" s="472" t="s">
        <v>153</v>
      </c>
      <c r="N8" s="472"/>
      <c r="O8" s="472"/>
      <c r="P8" s="139" t="s">
        <v>188</v>
      </c>
      <c r="Q8" s="140">
        <f>H32+H33</f>
        <v>0</v>
      </c>
      <c r="R8" s="140">
        <f>I32+I33</f>
        <v>0</v>
      </c>
      <c r="S8" s="141">
        <f t="shared" si="0"/>
        <v>0</v>
      </c>
      <c r="T8" s="159" t="e">
        <f t="shared" si="1"/>
        <v>#DIV/0!</v>
      </c>
      <c r="U8" s="133"/>
      <c r="V8" s="133"/>
      <c r="W8" s="133"/>
    </row>
    <row r="9" spans="2:26" ht="15.75" customHeight="1" x14ac:dyDescent="0.35">
      <c r="B9" s="466"/>
      <c r="C9" s="466"/>
      <c r="D9" s="466"/>
      <c r="E9" s="466"/>
      <c r="F9" s="466"/>
      <c r="G9" s="468"/>
      <c r="H9" s="466"/>
      <c r="I9" s="466"/>
      <c r="J9" s="470"/>
      <c r="M9" s="472" t="s">
        <v>351</v>
      </c>
      <c r="N9" s="472"/>
      <c r="O9" s="472"/>
      <c r="P9" s="139" t="s">
        <v>189</v>
      </c>
      <c r="Q9" s="160">
        <f>SUM(Q5:Q8)</f>
        <v>0</v>
      </c>
      <c r="R9" s="301">
        <f>SUM(R5:R8)</f>
        <v>0</v>
      </c>
      <c r="S9" s="161">
        <f t="shared" si="0"/>
        <v>0</v>
      </c>
      <c r="T9" s="162" t="e">
        <f>(R9-Q9)/Q9</f>
        <v>#DIV/0!</v>
      </c>
      <c r="U9" s="133"/>
      <c r="V9" s="133"/>
      <c r="W9" s="133"/>
      <c r="Z9" s="131"/>
    </row>
    <row r="10" spans="2:26" ht="40.5" customHeight="1" x14ac:dyDescent="0.35">
      <c r="B10" s="467"/>
      <c r="C10" s="467"/>
      <c r="D10" s="467"/>
      <c r="E10" s="467"/>
      <c r="F10" s="467"/>
      <c r="G10" s="469"/>
      <c r="H10" s="467"/>
      <c r="I10" s="467"/>
      <c r="J10" s="471"/>
      <c r="U10" s="133"/>
    </row>
    <row r="11" spans="2:26" ht="9" customHeight="1" x14ac:dyDescent="0.35"/>
    <row r="12" spans="2:26" ht="39" customHeight="1" x14ac:dyDescent="0.35">
      <c r="B12" s="4" t="s">
        <v>239</v>
      </c>
      <c r="C12" s="378" t="s">
        <v>127</v>
      </c>
      <c r="D12" s="383"/>
      <c r="E12" s="383"/>
      <c r="F12" s="383"/>
      <c r="G12" s="116" t="s">
        <v>132</v>
      </c>
      <c r="H12" s="255">
        <f>('Buildings and Lighting'!I8)/1000*$I$5</f>
        <v>0</v>
      </c>
      <c r="I12" s="153">
        <f>('Buildings and Lighting'!J8/1000)*$I$5</f>
        <v>0</v>
      </c>
      <c r="J12" s="154">
        <f t="shared" ref="J12" si="2">IF((I12)="","",I12-H12)</f>
        <v>0</v>
      </c>
      <c r="K12" s="130"/>
      <c r="M12" s="131"/>
    </row>
    <row r="13" spans="2:26" ht="39" customHeight="1" x14ac:dyDescent="0.35">
      <c r="B13" s="4" t="s">
        <v>239</v>
      </c>
      <c r="C13" s="378" t="s">
        <v>129</v>
      </c>
      <c r="D13" s="379"/>
      <c r="E13" s="379"/>
      <c r="F13" s="379"/>
      <c r="G13" s="118" t="s">
        <v>130</v>
      </c>
      <c r="H13" s="255">
        <f>('Buildings and Lighting'!$I$9)*$H$62</f>
        <v>0</v>
      </c>
      <c r="I13" s="153">
        <f>('Buildings and Lighting'!$J$9)*$H$62</f>
        <v>0</v>
      </c>
      <c r="J13" s="154">
        <f>IF((I13)="","",I13-H13)</f>
        <v>0</v>
      </c>
      <c r="M13" s="482"/>
      <c r="N13" s="482"/>
      <c r="O13" s="482"/>
      <c r="P13" s="482"/>
      <c r="Q13" s="482"/>
      <c r="R13" s="482"/>
      <c r="S13" s="482"/>
      <c r="T13" s="482"/>
    </row>
    <row r="14" spans="2:26" ht="39" customHeight="1" x14ac:dyDescent="0.35">
      <c r="B14" s="4" t="s">
        <v>239</v>
      </c>
      <c r="C14" s="378" t="s">
        <v>131</v>
      </c>
      <c r="D14" s="379"/>
      <c r="E14" s="379"/>
      <c r="F14" s="380"/>
      <c r="G14" s="111" t="s">
        <v>132</v>
      </c>
      <c r="H14" s="155">
        <f>(('Buildings and Lighting'!I14)/1000)*$I$5</f>
        <v>0</v>
      </c>
      <c r="I14" s="153">
        <f>(('Buildings and Lighting'!J14)/1000)*$I$5</f>
        <v>0</v>
      </c>
      <c r="J14" s="154">
        <f>IF((I14)="","",I14-H14)</f>
        <v>0</v>
      </c>
      <c r="M14" s="482"/>
      <c r="N14" s="482"/>
      <c r="O14" s="482"/>
      <c r="P14" s="482"/>
      <c r="Q14" s="482"/>
      <c r="R14" s="482"/>
      <c r="S14" s="482"/>
      <c r="T14" s="482"/>
    </row>
    <row r="15" spans="2:26" ht="9" customHeight="1" x14ac:dyDescent="0.35">
      <c r="M15" s="482"/>
      <c r="N15" s="482"/>
      <c r="O15" s="482"/>
      <c r="P15" s="482"/>
      <c r="Q15" s="482"/>
      <c r="R15" s="482"/>
      <c r="S15" s="482"/>
      <c r="T15" s="482"/>
    </row>
    <row r="16" spans="2:26" ht="74.150000000000006" customHeight="1" x14ac:dyDescent="0.35">
      <c r="B16" s="407" t="s">
        <v>347</v>
      </c>
      <c r="C16" s="370"/>
      <c r="D16" s="370"/>
      <c r="E16" s="370"/>
      <c r="F16" s="370"/>
      <c r="G16" s="74" t="s">
        <v>3</v>
      </c>
      <c r="H16" s="75" t="s">
        <v>205</v>
      </c>
      <c r="I16" s="75" t="s">
        <v>206</v>
      </c>
      <c r="J16" s="78" t="s">
        <v>5</v>
      </c>
      <c r="M16" s="482"/>
      <c r="N16" s="482"/>
      <c r="O16" s="482"/>
      <c r="P16" s="482"/>
      <c r="Q16" s="482"/>
      <c r="R16" s="482"/>
      <c r="S16" s="482"/>
      <c r="T16" s="482"/>
    </row>
    <row r="17" spans="2:11" ht="9" customHeight="1" x14ac:dyDescent="0.35"/>
    <row r="18" spans="2:11" ht="18" x14ac:dyDescent="0.35">
      <c r="B18" s="4" t="s">
        <v>239</v>
      </c>
      <c r="C18" s="378" t="s">
        <v>133</v>
      </c>
      <c r="D18" s="383"/>
      <c r="E18" s="383"/>
      <c r="F18" s="383"/>
      <c r="G18" s="116" t="s">
        <v>134</v>
      </c>
      <c r="H18" s="255">
        <f>Transportation!I10*$H$66</f>
        <v>0</v>
      </c>
      <c r="I18" s="153">
        <f>Transportation!J10*$H$66</f>
        <v>0</v>
      </c>
      <c r="J18" s="154">
        <f t="shared" ref="J18" si="3">IF((I18)="","",I18-H18)</f>
        <v>0</v>
      </c>
    </row>
    <row r="19" spans="2:11" ht="18" x14ac:dyDescent="0.35">
      <c r="B19" s="4" t="s">
        <v>239</v>
      </c>
      <c r="C19" s="378" t="s">
        <v>135</v>
      </c>
      <c r="D19" s="379"/>
      <c r="E19" s="379"/>
      <c r="F19" s="380"/>
      <c r="G19" s="128" t="s">
        <v>134</v>
      </c>
      <c r="H19" s="155">
        <f>Transportation!I11*$H$63</f>
        <v>0</v>
      </c>
      <c r="I19" s="153">
        <f>Transportation!J11*$H$63</f>
        <v>0</v>
      </c>
      <c r="J19" s="154">
        <f>IF((I19)="","",I19-H19)</f>
        <v>0</v>
      </c>
      <c r="K19" s="131"/>
    </row>
    <row r="20" spans="2:11" ht="18" x14ac:dyDescent="0.35">
      <c r="B20" s="4" t="s">
        <v>239</v>
      </c>
      <c r="C20" s="378" t="s">
        <v>136</v>
      </c>
      <c r="D20" s="379"/>
      <c r="E20" s="379"/>
      <c r="F20" s="380"/>
      <c r="G20" s="111" t="s">
        <v>134</v>
      </c>
      <c r="H20" s="155">
        <f>Transportation!$I$12*'Govt. Operations GHG Inventory'!$H$67</f>
        <v>0</v>
      </c>
      <c r="I20" s="153">
        <f>Transportation!$J$12*'Govt. Operations GHG Inventory'!$H$67</f>
        <v>0</v>
      </c>
      <c r="J20" s="154">
        <f>IF((I20)="","",I20-H20)</f>
        <v>0</v>
      </c>
    </row>
    <row r="21" spans="2:11" ht="9" customHeight="1" x14ac:dyDescent="0.35"/>
    <row r="22" spans="2:11" ht="71.5" customHeight="1" x14ac:dyDescent="0.35">
      <c r="B22" s="407" t="s">
        <v>144</v>
      </c>
      <c r="C22" s="370"/>
      <c r="D22" s="370"/>
      <c r="E22" s="370"/>
      <c r="F22" s="370"/>
      <c r="G22" s="74" t="s">
        <v>3</v>
      </c>
      <c r="H22" s="75" t="s">
        <v>205</v>
      </c>
      <c r="I22" s="75" t="s">
        <v>206</v>
      </c>
      <c r="J22" s="78" t="s">
        <v>5</v>
      </c>
    </row>
    <row r="23" spans="2:11" ht="9" customHeight="1" x14ac:dyDescent="0.35"/>
    <row r="24" spans="2:11" ht="25" customHeight="1" x14ac:dyDescent="0.35">
      <c r="B24" s="4" t="s">
        <v>239</v>
      </c>
      <c r="C24" s="378" t="s">
        <v>137</v>
      </c>
      <c r="D24" s="383"/>
      <c r="E24" s="383"/>
      <c r="F24" s="383"/>
      <c r="G24" s="116" t="s">
        <v>128</v>
      </c>
      <c r="H24" s="255">
        <f>'Environmental Management'!I34*$I$5</f>
        <v>0</v>
      </c>
      <c r="I24" s="153">
        <f>'Environmental Management'!J34*$I$5</f>
        <v>0</v>
      </c>
      <c r="J24" s="154">
        <f t="shared" ref="J24:J25" si="4">IF((I24)="","",I24-H24)</f>
        <v>0</v>
      </c>
    </row>
    <row r="25" spans="2:11" ht="26.5" customHeight="1" x14ac:dyDescent="0.35">
      <c r="B25" s="4" t="s">
        <v>239</v>
      </c>
      <c r="C25" s="378" t="s">
        <v>138</v>
      </c>
      <c r="D25" s="383"/>
      <c r="E25" s="383"/>
      <c r="F25" s="384"/>
      <c r="G25" s="110" t="s">
        <v>130</v>
      </c>
      <c r="H25" s="155">
        <f>'Environmental Management'!I35*$H$62</f>
        <v>0</v>
      </c>
      <c r="I25" s="153">
        <f>'Environmental Management'!J35*$H$62</f>
        <v>0</v>
      </c>
      <c r="J25" s="154">
        <f t="shared" si="4"/>
        <v>0</v>
      </c>
    </row>
    <row r="26" spans="2:11" ht="9" customHeight="1" x14ac:dyDescent="0.35">
      <c r="H26" s="256"/>
      <c r="I26" s="256"/>
      <c r="J26" s="256"/>
    </row>
    <row r="27" spans="2:11" ht="25" customHeight="1" x14ac:dyDescent="0.35">
      <c r="B27" s="4" t="s">
        <v>239</v>
      </c>
      <c r="C27" s="378" t="s">
        <v>139</v>
      </c>
      <c r="D27" s="383"/>
      <c r="E27" s="383"/>
      <c r="F27" s="383"/>
      <c r="G27" s="116" t="s">
        <v>128</v>
      </c>
      <c r="H27" s="255">
        <f>'Environmental Management'!I46*$I$5</f>
        <v>0</v>
      </c>
      <c r="I27" s="153">
        <f>'Environmental Management'!J46*$I$5</f>
        <v>0</v>
      </c>
      <c r="J27" s="154">
        <f t="shared" ref="J27:J28" si="5">IF((I27)="","",I27-H27)</f>
        <v>0</v>
      </c>
    </row>
    <row r="28" spans="2:11" ht="25" customHeight="1" x14ac:dyDescent="0.35">
      <c r="B28" s="4" t="s">
        <v>239</v>
      </c>
      <c r="C28" s="378" t="s">
        <v>140</v>
      </c>
      <c r="D28" s="383"/>
      <c r="E28" s="383"/>
      <c r="F28" s="384"/>
      <c r="G28" s="110" t="s">
        <v>130</v>
      </c>
      <c r="H28" s="155">
        <f>'Environmental Management'!I47*$H$62</f>
        <v>0</v>
      </c>
      <c r="I28" s="153">
        <f>'Environmental Management'!J47*$H$62</f>
        <v>0</v>
      </c>
      <c r="J28" s="154">
        <f t="shared" si="5"/>
        <v>0</v>
      </c>
    </row>
    <row r="29" spans="2:11" ht="9" customHeight="1" x14ac:dyDescent="0.35"/>
    <row r="30" spans="2:11" ht="70.5" customHeight="1" x14ac:dyDescent="0.35">
      <c r="B30" s="407" t="s">
        <v>153</v>
      </c>
      <c r="C30" s="370"/>
      <c r="D30" s="370"/>
      <c r="E30" s="370"/>
      <c r="F30" s="370"/>
      <c r="G30" s="74" t="s">
        <v>3</v>
      </c>
      <c r="H30" s="75" t="s">
        <v>205</v>
      </c>
      <c r="I30" s="75" t="s">
        <v>206</v>
      </c>
      <c r="J30" s="78" t="s">
        <v>5</v>
      </c>
    </row>
    <row r="31" spans="2:11" ht="9" customHeight="1" x14ac:dyDescent="0.35"/>
    <row r="32" spans="2:11" ht="25.5" customHeight="1" x14ac:dyDescent="0.35">
      <c r="B32" s="4" t="s">
        <v>239</v>
      </c>
      <c r="C32" s="378" t="s">
        <v>348</v>
      </c>
      <c r="D32" s="383"/>
      <c r="E32" s="383"/>
      <c r="F32" s="384"/>
      <c r="G32" s="120" t="s">
        <v>110</v>
      </c>
      <c r="H32" s="155">
        <f>'Environmental Management'!I67*$H$56</f>
        <v>0</v>
      </c>
      <c r="I32" s="156">
        <f>'Environmental Management'!J67*$H$56</f>
        <v>0</v>
      </c>
      <c r="J32" s="157">
        <f t="shared" ref="J32" si="6">IF(I32="","",I32-H32)</f>
        <v>0</v>
      </c>
      <c r="K32" s="131"/>
    </row>
    <row r="33" spans="2:13" ht="25.5" customHeight="1" x14ac:dyDescent="0.35">
      <c r="B33" s="4" t="s">
        <v>239</v>
      </c>
      <c r="C33" s="378" t="s">
        <v>349</v>
      </c>
      <c r="D33" s="383"/>
      <c r="E33" s="383"/>
      <c r="F33" s="384"/>
      <c r="G33" s="120" t="s">
        <v>110</v>
      </c>
      <c r="H33" s="155">
        <f>'Environmental Management'!I68*$I$56</f>
        <v>0</v>
      </c>
      <c r="I33" s="156">
        <f>'Environmental Management'!J68*$I$56</f>
        <v>0</v>
      </c>
      <c r="J33" s="157">
        <f t="shared" ref="J33" si="7">IF(I33="","",I33-H33)</f>
        <v>0</v>
      </c>
      <c r="K33" s="131"/>
    </row>
    <row r="34" spans="2:13" ht="9" customHeight="1" x14ac:dyDescent="0.35"/>
    <row r="39" spans="2:13" x14ac:dyDescent="0.35">
      <c r="C39" s="152"/>
      <c r="D39" s="152"/>
      <c r="E39" s="152"/>
      <c r="F39" s="152"/>
      <c r="G39" s="152"/>
      <c r="H39" s="152"/>
      <c r="I39" s="152"/>
      <c r="J39" s="152"/>
    </row>
    <row r="40" spans="2:13" x14ac:dyDescent="0.35"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</row>
    <row r="41" spans="2:13" x14ac:dyDescent="0.35">
      <c r="B41" s="204"/>
      <c r="C41" s="204"/>
      <c r="D41" s="204"/>
      <c r="E41" s="204"/>
      <c r="F41" s="204"/>
      <c r="G41" s="204"/>
      <c r="H41" s="152"/>
      <c r="I41" s="152"/>
      <c r="J41" s="152"/>
      <c r="K41" s="152"/>
      <c r="L41" s="152"/>
    </row>
    <row r="42" spans="2:13" x14ac:dyDescent="0.35">
      <c r="B42" s="204"/>
      <c r="C42" s="204"/>
      <c r="D42" s="204"/>
      <c r="E42" s="204"/>
      <c r="F42" s="204"/>
      <c r="G42" s="204"/>
      <c r="H42" s="152"/>
      <c r="I42" s="251"/>
      <c r="J42" s="251" t="s">
        <v>201</v>
      </c>
      <c r="K42" s="251" t="s">
        <v>202</v>
      </c>
      <c r="L42" s="152"/>
    </row>
    <row r="43" spans="2:13" x14ac:dyDescent="0.35">
      <c r="B43" s="204"/>
      <c r="C43" s="204"/>
      <c r="D43" s="204"/>
      <c r="E43" s="204"/>
      <c r="F43" s="204"/>
      <c r="G43" s="204"/>
      <c r="H43" s="152" t="s">
        <v>203</v>
      </c>
      <c r="I43" s="252" t="s">
        <v>198</v>
      </c>
      <c r="J43" s="253">
        <f>H12+H14+H24+H27</f>
        <v>0</v>
      </c>
      <c r="K43" s="253">
        <f>I12+I14+I24</f>
        <v>0</v>
      </c>
      <c r="L43" s="152"/>
    </row>
    <row r="44" spans="2:13" x14ac:dyDescent="0.35">
      <c r="B44" s="142"/>
      <c r="C44" s="142" t="s">
        <v>151</v>
      </c>
      <c r="D44" s="142"/>
      <c r="E44" s="208">
        <v>0.36499999999999999</v>
      </c>
      <c r="F44" s="142" t="s">
        <v>147</v>
      </c>
      <c r="G44" s="142"/>
      <c r="H44" s="152"/>
      <c r="I44" s="252" t="s">
        <v>199</v>
      </c>
      <c r="J44" s="253">
        <f>H13+H25+H28</f>
        <v>0</v>
      </c>
      <c r="K44" s="253">
        <f>I13+I25</f>
        <v>0</v>
      </c>
      <c r="L44" s="254"/>
    </row>
    <row r="45" spans="2:13" x14ac:dyDescent="0.35">
      <c r="B45" s="142"/>
      <c r="C45" s="142" t="s">
        <v>148</v>
      </c>
      <c r="D45" s="142"/>
      <c r="E45" s="208">
        <v>0.76</v>
      </c>
      <c r="F45" s="142" t="s">
        <v>147</v>
      </c>
      <c r="G45" s="142"/>
      <c r="H45" s="152"/>
      <c r="I45" s="252" t="s">
        <v>200</v>
      </c>
      <c r="J45" s="253">
        <f>H18+H19+H20</f>
        <v>0</v>
      </c>
      <c r="K45" s="253">
        <f>I18+I19+I20</f>
        <v>0</v>
      </c>
      <c r="L45" s="254"/>
    </row>
    <row r="46" spans="2:13" x14ac:dyDescent="0.35">
      <c r="B46" s="142"/>
      <c r="C46" s="142" t="s">
        <v>145</v>
      </c>
      <c r="D46" s="142"/>
      <c r="E46" s="208">
        <v>0.84</v>
      </c>
      <c r="F46" s="142" t="s">
        <v>147</v>
      </c>
      <c r="G46" s="142"/>
      <c r="H46" s="152"/>
      <c r="I46" s="203" t="s">
        <v>153</v>
      </c>
      <c r="J46" s="202">
        <f>H32+H33</f>
        <v>0</v>
      </c>
      <c r="K46" s="202">
        <f>I32+I33</f>
        <v>0</v>
      </c>
      <c r="L46" s="254"/>
    </row>
    <row r="47" spans="2:13" x14ac:dyDescent="0.35">
      <c r="B47" s="142"/>
      <c r="C47" s="142" t="s">
        <v>146</v>
      </c>
      <c r="D47" s="142"/>
      <c r="E47" s="208">
        <v>0.32</v>
      </c>
      <c r="F47" s="142" t="s">
        <v>147</v>
      </c>
      <c r="G47" s="142"/>
      <c r="H47" s="152"/>
      <c r="I47" s="254"/>
      <c r="J47" s="254"/>
      <c r="K47" s="254"/>
      <c r="L47" s="254"/>
    </row>
    <row r="48" spans="2:13" x14ac:dyDescent="0.35">
      <c r="B48" s="142"/>
      <c r="C48" s="142" t="s">
        <v>152</v>
      </c>
      <c r="D48" s="142"/>
      <c r="E48" s="208">
        <v>0.7</v>
      </c>
      <c r="F48" s="142" t="s">
        <v>147</v>
      </c>
      <c r="G48" s="142"/>
      <c r="H48" s="204"/>
      <c r="I48" s="205"/>
      <c r="J48" s="206"/>
      <c r="K48" s="206"/>
      <c r="L48" s="206"/>
      <c r="M48" s="203"/>
    </row>
    <row r="49" spans="2:14" x14ac:dyDescent="0.35">
      <c r="B49" s="142"/>
      <c r="C49" s="142" t="s">
        <v>149</v>
      </c>
      <c r="D49" s="142" t="s">
        <v>150</v>
      </c>
      <c r="E49" s="208">
        <v>0.75</v>
      </c>
      <c r="F49" s="142" t="s">
        <v>147</v>
      </c>
      <c r="G49" s="142"/>
      <c r="H49" s="204"/>
      <c r="I49" s="205"/>
      <c r="J49" s="207"/>
      <c r="K49" s="207"/>
      <c r="L49" s="207"/>
      <c r="M49" s="202"/>
    </row>
    <row r="50" spans="2:14" x14ac:dyDescent="0.35">
      <c r="B50" s="142"/>
      <c r="C50" s="142"/>
      <c r="D50" s="142"/>
      <c r="E50" s="142"/>
      <c r="F50" s="142"/>
      <c r="G50" s="142"/>
      <c r="H50" s="204"/>
      <c r="I50" s="205"/>
      <c r="J50" s="207"/>
      <c r="K50" s="207"/>
      <c r="L50" s="207"/>
      <c r="M50" s="202"/>
    </row>
    <row r="51" spans="2:14" x14ac:dyDescent="0.35">
      <c r="B51" s="142"/>
      <c r="C51" s="142"/>
      <c r="D51" s="142"/>
      <c r="E51" s="142"/>
      <c r="F51" s="142"/>
      <c r="G51" s="142"/>
      <c r="H51" s="204"/>
      <c r="I51" s="204"/>
      <c r="J51" s="204"/>
      <c r="K51" s="204"/>
      <c r="L51" s="204"/>
    </row>
    <row r="52" spans="2:14" x14ac:dyDescent="0.35">
      <c r="B52" s="142"/>
      <c r="C52" s="142"/>
      <c r="D52" s="142"/>
      <c r="E52" s="142"/>
      <c r="F52" s="142"/>
      <c r="G52" s="142"/>
      <c r="H52" s="204"/>
      <c r="I52" s="204"/>
      <c r="J52" s="204"/>
      <c r="K52" s="204"/>
      <c r="L52" s="204"/>
      <c r="M52" s="152"/>
      <c r="N52" s="152"/>
    </row>
    <row r="53" spans="2:14" x14ac:dyDescent="0.35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52"/>
      <c r="N53" s="152"/>
    </row>
    <row r="54" spans="2:14" x14ac:dyDescent="0.35"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52"/>
      <c r="N54" s="152"/>
    </row>
    <row r="55" spans="2:14" x14ac:dyDescent="0.35">
      <c r="B55" s="142"/>
      <c r="C55" s="142" t="s">
        <v>191</v>
      </c>
      <c r="D55" s="142"/>
      <c r="E55" s="142"/>
      <c r="F55" s="142"/>
      <c r="G55" s="142"/>
      <c r="H55" s="209" t="s">
        <v>193</v>
      </c>
      <c r="I55" s="142" t="s">
        <v>194</v>
      </c>
      <c r="J55" s="142"/>
      <c r="K55" s="142"/>
      <c r="L55" s="142"/>
      <c r="M55" s="152"/>
      <c r="N55" s="152"/>
    </row>
    <row r="56" spans="2:14" x14ac:dyDescent="0.35">
      <c r="B56" s="142"/>
      <c r="C56" s="142" t="s">
        <v>192</v>
      </c>
      <c r="D56" s="142"/>
      <c r="E56" s="142"/>
      <c r="F56" s="142"/>
      <c r="G56" s="142"/>
      <c r="H56" s="209">
        <v>0.26200000000000001</v>
      </c>
      <c r="I56" s="209">
        <v>0.36099999999999999</v>
      </c>
      <c r="J56" s="142"/>
      <c r="K56" s="142"/>
      <c r="L56" s="142"/>
      <c r="M56" s="152"/>
      <c r="N56" s="152"/>
    </row>
    <row r="57" spans="2:14" x14ac:dyDescent="0.35"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52"/>
      <c r="N57" s="152"/>
    </row>
    <row r="58" spans="2:14" x14ac:dyDescent="0.35"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52"/>
      <c r="N58" s="152"/>
    </row>
    <row r="59" spans="2:14" ht="38.25" customHeight="1" x14ac:dyDescent="0.35"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52"/>
      <c r="N59" s="152"/>
    </row>
    <row r="60" spans="2:14" ht="34.5" x14ac:dyDescent="0.35">
      <c r="B60" s="142"/>
      <c r="C60" s="483" t="s">
        <v>154</v>
      </c>
      <c r="D60" s="483"/>
      <c r="E60" s="210" t="s">
        <v>155</v>
      </c>
      <c r="F60" s="211" t="s">
        <v>156</v>
      </c>
      <c r="G60" s="210" t="s">
        <v>183</v>
      </c>
      <c r="H60" s="211" t="s">
        <v>182</v>
      </c>
      <c r="I60" s="212" t="s">
        <v>157</v>
      </c>
      <c r="J60" s="212" t="s">
        <v>158</v>
      </c>
      <c r="K60" s="142"/>
      <c r="L60" s="142"/>
      <c r="M60" s="152"/>
      <c r="N60" s="152"/>
    </row>
    <row r="61" spans="2:14" x14ac:dyDescent="0.35">
      <c r="B61" s="142"/>
      <c r="C61" s="477" t="s">
        <v>159</v>
      </c>
      <c r="D61" s="477"/>
      <c r="E61" s="213" t="s">
        <v>160</v>
      </c>
      <c r="F61" s="213">
        <v>1</v>
      </c>
      <c r="G61" s="214">
        <v>3.4</v>
      </c>
      <c r="H61" s="215">
        <v>4.5817844506940034E-4</v>
      </c>
      <c r="I61" s="216" t="s">
        <v>161</v>
      </c>
      <c r="J61" s="214">
        <v>1</v>
      </c>
      <c r="K61" s="142"/>
      <c r="L61" s="142"/>
      <c r="M61" s="152"/>
      <c r="N61" s="152"/>
    </row>
    <row r="62" spans="2:14" x14ac:dyDescent="0.35">
      <c r="B62" s="142"/>
      <c r="C62" s="477" t="s">
        <v>162</v>
      </c>
      <c r="D62" s="477"/>
      <c r="E62" s="213" t="s">
        <v>163</v>
      </c>
      <c r="F62" s="213">
        <v>1</v>
      </c>
      <c r="G62" s="214">
        <v>100</v>
      </c>
      <c r="H62" s="215">
        <v>5.4993999999999998E-3</v>
      </c>
      <c r="I62" s="216" t="s">
        <v>164</v>
      </c>
      <c r="J62" s="214">
        <v>2.19</v>
      </c>
      <c r="K62" s="142"/>
      <c r="L62" s="142"/>
      <c r="M62" s="152"/>
      <c r="N62" s="152"/>
    </row>
    <row r="63" spans="2:14" x14ac:dyDescent="0.35">
      <c r="B63" s="142"/>
      <c r="C63" s="477" t="s">
        <v>165</v>
      </c>
      <c r="D63" s="477"/>
      <c r="E63" s="213" t="s">
        <v>166</v>
      </c>
      <c r="F63" s="213">
        <v>2</v>
      </c>
      <c r="G63" s="214">
        <v>120.8</v>
      </c>
      <c r="H63" s="215">
        <v>8.9231578947368412E-3</v>
      </c>
      <c r="I63" s="216" t="s">
        <v>167</v>
      </c>
      <c r="J63" s="214">
        <v>1.63</v>
      </c>
      <c r="K63" s="142"/>
      <c r="L63" s="142"/>
      <c r="M63" s="152"/>
      <c r="N63" s="152"/>
    </row>
    <row r="64" spans="2:14" x14ac:dyDescent="0.35">
      <c r="B64" s="142"/>
      <c r="C64" s="477" t="s">
        <v>168</v>
      </c>
      <c r="D64" s="477"/>
      <c r="E64" s="213" t="s">
        <v>166</v>
      </c>
      <c r="F64" s="213">
        <v>2</v>
      </c>
      <c r="G64" s="214">
        <v>127.2</v>
      </c>
      <c r="H64" s="215">
        <v>1.0512631578947369E-2</v>
      </c>
      <c r="I64" s="216" t="s">
        <v>169</v>
      </c>
      <c r="J64" s="214">
        <v>1.46</v>
      </c>
      <c r="K64" s="142"/>
      <c r="L64" s="142"/>
      <c r="M64" s="152"/>
      <c r="N64" s="152"/>
    </row>
    <row r="65" spans="2:20" x14ac:dyDescent="0.35">
      <c r="B65" s="142"/>
      <c r="C65" s="477" t="s">
        <v>170</v>
      </c>
      <c r="D65" s="477"/>
      <c r="E65" s="213" t="s">
        <v>166</v>
      </c>
      <c r="F65" s="213">
        <v>3</v>
      </c>
      <c r="G65" s="214">
        <v>125</v>
      </c>
      <c r="H65" s="215">
        <v>9.2421052631578935E-3</v>
      </c>
      <c r="I65" s="216" t="s">
        <v>167</v>
      </c>
      <c r="J65" s="214">
        <v>1.63</v>
      </c>
      <c r="K65" s="142"/>
      <c r="L65" s="142"/>
      <c r="M65" s="152"/>
      <c r="N65" s="152"/>
    </row>
    <row r="66" spans="2:20" x14ac:dyDescent="0.35">
      <c r="B66" s="142"/>
      <c r="C66" s="477" t="s">
        <v>171</v>
      </c>
      <c r="D66" s="477"/>
      <c r="E66" s="213" t="s">
        <v>166</v>
      </c>
      <c r="F66" s="213">
        <v>3</v>
      </c>
      <c r="G66" s="214">
        <v>129.5</v>
      </c>
      <c r="H66" s="215">
        <v>1.074736842105263E-2</v>
      </c>
      <c r="I66" s="216" t="s">
        <v>169</v>
      </c>
      <c r="J66" s="214">
        <v>1.45</v>
      </c>
      <c r="K66" s="142"/>
      <c r="L66" s="142"/>
      <c r="M66" s="152"/>
      <c r="N66" s="152"/>
    </row>
    <row r="67" spans="2:20" x14ac:dyDescent="0.35">
      <c r="B67" s="142"/>
      <c r="C67" s="216" t="s">
        <v>172</v>
      </c>
      <c r="D67" s="217"/>
      <c r="E67" s="213" t="s">
        <v>166</v>
      </c>
      <c r="F67" s="213">
        <v>3</v>
      </c>
      <c r="G67" s="214">
        <v>83.4</v>
      </c>
      <c r="H67" s="215">
        <v>6.531052631578947E-3</v>
      </c>
      <c r="I67" s="216" t="s">
        <v>173</v>
      </c>
      <c r="J67" s="214">
        <v>1.54</v>
      </c>
      <c r="K67" s="142"/>
      <c r="L67" s="142"/>
      <c r="M67" s="152"/>
      <c r="N67" s="152"/>
    </row>
    <row r="68" spans="2:20" x14ac:dyDescent="0.35">
      <c r="B68" s="142"/>
      <c r="C68" s="477" t="s">
        <v>174</v>
      </c>
      <c r="D68" s="477"/>
      <c r="E68" s="213" t="s">
        <v>166</v>
      </c>
      <c r="F68" s="213">
        <v>3</v>
      </c>
      <c r="G68" s="214">
        <v>76.099999999999994</v>
      </c>
      <c r="H68" s="215">
        <v>6.0526315789473685E-3</v>
      </c>
      <c r="I68" s="216" t="s">
        <v>175</v>
      </c>
      <c r="J68" s="214">
        <v>1.51</v>
      </c>
      <c r="K68" s="142"/>
      <c r="L68" s="142"/>
      <c r="M68" s="152"/>
      <c r="N68" s="152"/>
    </row>
    <row r="69" spans="2:20" x14ac:dyDescent="0.35">
      <c r="B69" s="142"/>
      <c r="C69" s="477" t="s">
        <v>176</v>
      </c>
      <c r="D69" s="477"/>
      <c r="E69" s="213" t="s">
        <v>166</v>
      </c>
      <c r="F69" s="213">
        <v>3</v>
      </c>
      <c r="G69" s="214">
        <v>118.7</v>
      </c>
      <c r="H69" s="215">
        <v>8.3099999999999997E-3</v>
      </c>
      <c r="I69" s="216" t="s">
        <v>177</v>
      </c>
      <c r="J69" s="214">
        <v>1.72</v>
      </c>
      <c r="K69" s="142"/>
      <c r="L69" s="142"/>
      <c r="M69" s="152"/>
      <c r="N69" s="152"/>
    </row>
    <row r="70" spans="2:20" x14ac:dyDescent="0.35">
      <c r="B70" s="142"/>
      <c r="C70" s="478" t="s">
        <v>178</v>
      </c>
      <c r="D70" s="478"/>
      <c r="E70" s="216"/>
      <c r="F70" s="216"/>
      <c r="G70" s="216"/>
      <c r="H70" s="216"/>
      <c r="I70" s="216"/>
      <c r="J70" s="216"/>
      <c r="K70" s="142"/>
      <c r="L70" s="142"/>
      <c r="M70" s="152"/>
      <c r="N70" s="152"/>
    </row>
    <row r="71" spans="2:20" ht="25.5" customHeight="1" x14ac:dyDescent="0.35">
      <c r="B71" s="142"/>
      <c r="C71" s="213">
        <v>1</v>
      </c>
      <c r="D71" s="479" t="s">
        <v>179</v>
      </c>
      <c r="E71" s="479"/>
      <c r="F71" s="479"/>
      <c r="G71" s="479"/>
      <c r="H71" s="479"/>
      <c r="I71" s="479"/>
      <c r="J71" s="479"/>
      <c r="K71" s="142"/>
      <c r="L71" s="142"/>
      <c r="M71" s="152"/>
      <c r="N71" s="152"/>
    </row>
    <row r="72" spans="2:20" ht="30" customHeight="1" x14ac:dyDescent="0.35">
      <c r="B72" s="142"/>
      <c r="C72" s="213">
        <v>2</v>
      </c>
      <c r="D72" s="479" t="s">
        <v>180</v>
      </c>
      <c r="E72" s="479"/>
      <c r="F72" s="479"/>
      <c r="G72" s="479"/>
      <c r="H72" s="479"/>
      <c r="I72" s="479"/>
      <c r="J72" s="479"/>
      <c r="K72" s="142"/>
      <c r="L72" s="142"/>
      <c r="M72" s="152"/>
      <c r="N72" s="152"/>
    </row>
    <row r="73" spans="2:20" x14ac:dyDescent="0.35">
      <c r="B73" s="142"/>
      <c r="C73" s="213">
        <v>3</v>
      </c>
      <c r="D73" s="476" t="s">
        <v>181</v>
      </c>
      <c r="E73" s="476"/>
      <c r="F73" s="476"/>
      <c r="G73" s="476"/>
      <c r="H73" s="476"/>
      <c r="I73" s="476"/>
      <c r="J73" s="476"/>
      <c r="K73" s="142"/>
      <c r="L73" s="142"/>
      <c r="M73" s="152"/>
      <c r="N73" s="152"/>
    </row>
    <row r="74" spans="2:20" x14ac:dyDescent="0.35"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2"/>
      <c r="N74" s="152"/>
    </row>
    <row r="75" spans="2:20" x14ac:dyDescent="0.35"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2"/>
      <c r="N75" s="152"/>
      <c r="O75" s="152"/>
      <c r="P75" s="152"/>
      <c r="Q75" s="152"/>
      <c r="R75" s="152"/>
      <c r="S75" s="152"/>
      <c r="T75" s="152"/>
    </row>
    <row r="76" spans="2:20" x14ac:dyDescent="0.35"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52"/>
      <c r="N76" s="152"/>
      <c r="O76" s="152"/>
      <c r="P76" s="152"/>
      <c r="Q76" s="152"/>
      <c r="R76" s="152"/>
      <c r="S76" s="152"/>
      <c r="T76" s="152"/>
    </row>
    <row r="77" spans="2:20" x14ac:dyDescent="0.35"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152"/>
      <c r="N77" s="152"/>
      <c r="O77" s="152"/>
      <c r="P77" s="152"/>
      <c r="Q77" s="152"/>
      <c r="R77" s="152"/>
      <c r="S77" s="152"/>
      <c r="T77" s="152"/>
    </row>
    <row r="78" spans="2:20" x14ac:dyDescent="0.35"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</row>
    <row r="79" spans="2:20" x14ac:dyDescent="0.35"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</row>
    <row r="80" spans="2:20" x14ac:dyDescent="0.35"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</row>
    <row r="81" spans="3:20" x14ac:dyDescent="0.35"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</row>
    <row r="82" spans="3:20" x14ac:dyDescent="0.35"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</row>
    <row r="83" spans="3:20" x14ac:dyDescent="0.35"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</row>
    <row r="84" spans="3:20" x14ac:dyDescent="0.35"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</row>
    <row r="85" spans="3:20" x14ac:dyDescent="0.35"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</row>
    <row r="86" spans="3:20" x14ac:dyDescent="0.35"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</row>
    <row r="87" spans="3:20" x14ac:dyDescent="0.35"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</row>
    <row r="88" spans="3:20" x14ac:dyDescent="0.35"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</row>
    <row r="89" spans="3:20" x14ac:dyDescent="0.35"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</row>
    <row r="90" spans="3:20" x14ac:dyDescent="0.35"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</row>
    <row r="91" spans="3:20" x14ac:dyDescent="0.35"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</row>
    <row r="92" spans="3:20" x14ac:dyDescent="0.35"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</row>
    <row r="93" spans="3:20" x14ac:dyDescent="0.35"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</row>
    <row r="94" spans="3:20" x14ac:dyDescent="0.35"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</row>
    <row r="95" spans="3:20" x14ac:dyDescent="0.35"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</row>
    <row r="96" spans="3:20" x14ac:dyDescent="0.35"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</row>
    <row r="97" spans="3:14" x14ac:dyDescent="0.35"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</row>
    <row r="98" spans="3:14" x14ac:dyDescent="0.35"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</row>
    <row r="99" spans="3:14" x14ac:dyDescent="0.35"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</row>
    <row r="100" spans="3:14" x14ac:dyDescent="0.35"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</row>
    <row r="101" spans="3:14" x14ac:dyDescent="0.35"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</row>
    <row r="102" spans="3:14" x14ac:dyDescent="0.35"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</row>
  </sheetData>
  <mergeCells count="48">
    <mergeCell ref="K2:L2"/>
    <mergeCell ref="M9:O9"/>
    <mergeCell ref="C33:F33"/>
    <mergeCell ref="M13:T16"/>
    <mergeCell ref="D72:J72"/>
    <mergeCell ref="C61:D61"/>
    <mergeCell ref="C62:D62"/>
    <mergeCell ref="C63:D63"/>
    <mergeCell ref="C64:D64"/>
    <mergeCell ref="C65:D65"/>
    <mergeCell ref="C60:D60"/>
    <mergeCell ref="M8:O8"/>
    <mergeCell ref="M2:S2"/>
    <mergeCell ref="C13:F13"/>
    <mergeCell ref="C25:F25"/>
    <mergeCell ref="M5:O5"/>
    <mergeCell ref="D73:J73"/>
    <mergeCell ref="C66:D66"/>
    <mergeCell ref="C68:D68"/>
    <mergeCell ref="C69:D69"/>
    <mergeCell ref="C70:D70"/>
    <mergeCell ref="D71:J71"/>
    <mergeCell ref="M6:O6"/>
    <mergeCell ref="M7:O7"/>
    <mergeCell ref="M3:T3"/>
    <mergeCell ref="D5:F5"/>
    <mergeCell ref="B22:F22"/>
    <mergeCell ref="C14:F14"/>
    <mergeCell ref="B16:F16"/>
    <mergeCell ref="C18:F18"/>
    <mergeCell ref="C19:F19"/>
    <mergeCell ref="C20:F20"/>
    <mergeCell ref="C24:F24"/>
    <mergeCell ref="C32:F32"/>
    <mergeCell ref="B2:J2"/>
    <mergeCell ref="B3:J3"/>
    <mergeCell ref="I5:J5"/>
    <mergeCell ref="G5:H5"/>
    <mergeCell ref="B5:C5"/>
    <mergeCell ref="B8:F10"/>
    <mergeCell ref="G8:G10"/>
    <mergeCell ref="H8:H10"/>
    <mergeCell ref="I8:I10"/>
    <mergeCell ref="J8:J10"/>
    <mergeCell ref="B30:F30"/>
    <mergeCell ref="C12:F12"/>
    <mergeCell ref="C27:F27"/>
    <mergeCell ref="C28:F28"/>
  </mergeCells>
  <conditionalFormatting sqref="J12:J13 S5:T9">
    <cfRule type="expression" dxfId="21" priority="31">
      <formula>I5&gt;H5</formula>
    </cfRule>
  </conditionalFormatting>
  <conditionalFormatting sqref="J12:J13 S5:T9">
    <cfRule type="expression" dxfId="20" priority="32">
      <formula>I5&lt;H5</formula>
    </cfRule>
  </conditionalFormatting>
  <conditionalFormatting sqref="J14">
    <cfRule type="expression" dxfId="19" priority="29">
      <formula>I14&gt;H14</formula>
    </cfRule>
  </conditionalFormatting>
  <conditionalFormatting sqref="J14">
    <cfRule type="expression" dxfId="18" priority="30">
      <formula>I14&lt;H14</formula>
    </cfRule>
  </conditionalFormatting>
  <conditionalFormatting sqref="J18">
    <cfRule type="expression" dxfId="17" priority="27">
      <formula>I18&lt;H18</formula>
    </cfRule>
  </conditionalFormatting>
  <conditionalFormatting sqref="J18">
    <cfRule type="expression" dxfId="16" priority="28">
      <formula>I18&gt;H18</formula>
    </cfRule>
  </conditionalFormatting>
  <conditionalFormatting sqref="J19">
    <cfRule type="expression" dxfId="15" priority="25">
      <formula>I19&lt;H19</formula>
    </cfRule>
  </conditionalFormatting>
  <conditionalFormatting sqref="J19">
    <cfRule type="expression" dxfId="14" priority="26">
      <formula>I19&gt;H19</formula>
    </cfRule>
  </conditionalFormatting>
  <conditionalFormatting sqref="J20">
    <cfRule type="expression" dxfId="13" priority="23">
      <formula>I20&lt;H20</formula>
    </cfRule>
  </conditionalFormatting>
  <conditionalFormatting sqref="J20">
    <cfRule type="expression" dxfId="12" priority="24">
      <formula>I20&gt;H20</formula>
    </cfRule>
  </conditionalFormatting>
  <conditionalFormatting sqref="J32">
    <cfRule type="expression" dxfId="11" priority="17">
      <formula>I32&lt;H32</formula>
    </cfRule>
  </conditionalFormatting>
  <conditionalFormatting sqref="J32">
    <cfRule type="expression" dxfId="10" priority="18">
      <formula>I32&gt;H32</formula>
    </cfRule>
  </conditionalFormatting>
  <conditionalFormatting sqref="J24">
    <cfRule type="expression" dxfId="9" priority="9">
      <formula>I24&lt;H24</formula>
    </cfRule>
  </conditionalFormatting>
  <conditionalFormatting sqref="J24">
    <cfRule type="expression" dxfId="8" priority="10">
      <formula>I24&gt;H24</formula>
    </cfRule>
  </conditionalFormatting>
  <conditionalFormatting sqref="J25">
    <cfRule type="expression" dxfId="7" priority="7">
      <formula>I25&lt;H25</formula>
    </cfRule>
  </conditionalFormatting>
  <conditionalFormatting sqref="J25">
    <cfRule type="expression" dxfId="6" priority="8">
      <formula>I25&gt;H25</formula>
    </cfRule>
  </conditionalFormatting>
  <conditionalFormatting sqref="J27">
    <cfRule type="expression" dxfId="5" priority="5">
      <formula>I27&lt;H27</formula>
    </cfRule>
  </conditionalFormatting>
  <conditionalFormatting sqref="J27">
    <cfRule type="expression" dxfId="4" priority="6">
      <formula>I27&gt;H27</formula>
    </cfRule>
  </conditionalFormatting>
  <conditionalFormatting sqref="J28">
    <cfRule type="expression" dxfId="3" priority="3">
      <formula>I28&lt;H28</formula>
    </cfRule>
  </conditionalFormatting>
  <conditionalFormatting sqref="J28">
    <cfRule type="expression" dxfId="2" priority="4">
      <formula>I28&gt;H28</formula>
    </cfRule>
  </conditionalFormatting>
  <conditionalFormatting sqref="J33">
    <cfRule type="expression" dxfId="1" priority="1">
      <formula>I33&lt;H33</formula>
    </cfRule>
  </conditionalFormatting>
  <conditionalFormatting sqref="J33">
    <cfRule type="expression" dxfId="0" priority="2">
      <formula>I33&gt;H33</formula>
    </cfRule>
  </conditionalFormatting>
  <dataValidations count="1">
    <dataValidation type="list" allowBlank="1" showInputMessage="1" showErrorMessage="1" sqref="D5:F5" xr:uid="{00000000-0002-0000-0600-000000000000}">
      <formula1>$C$44:$C$49</formula1>
    </dataValidation>
  </dataValidations>
  <hyperlinks>
    <hyperlink ref="D73" r:id="rId1" display="http://www.epa.gov/oms/rfgecon.htm" xr:uid="{00000000-0004-0000-0600-000000000000}"/>
    <hyperlink ref="K2" r:id="rId2" xr:uid="{00000000-0004-0000-0600-000001000000}"/>
  </hyperlinks>
  <pageMargins left="0.7" right="0.7" top="0.75" bottom="0.75" header="0.3" footer="0.3"/>
  <pageSetup orientation="portrait" horizontalDpi="300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8" ma:contentTypeDescription="Create a new document." ma:contentTypeScope="" ma:versionID="390a05f6fa3399a6ba604185cbbfb752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c3ca514b48bb0234e5fd452df5d19516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Props1.xml><?xml version="1.0" encoding="utf-8"?>
<ds:datastoreItem xmlns:ds="http://schemas.openxmlformats.org/officeDocument/2006/customXml" ds:itemID="{9A2FE581-4DD7-4F45-8FDC-433381F4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7569-94f0-41d0-a3d7-00e33efdd08f"/>
    <ds:schemaRef ds:uri="deae0b55-203e-4120-8ec9-56200b9d0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1FCFCB-F2AB-4EDC-84E5-4E6A403E7B6D}">
  <ds:schemaRefs>
    <ds:schemaRef ds:uri="f5807569-94f0-41d0-a3d7-00e33efdd08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eae0b55-203e-4120-8ec9-56200b9d053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Buildings and Lighting</vt:lpstr>
      <vt:lpstr>Transportation</vt:lpstr>
      <vt:lpstr>Land Use</vt:lpstr>
      <vt:lpstr>Environmental Management</vt:lpstr>
      <vt:lpstr>Econ and Comm Dvlpmnt</vt:lpstr>
      <vt:lpstr>Govt. Operations GHG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L. Peterson</dc:creator>
  <cp:lastModifiedBy>Mroz-Risse, Kristin (She/Her/Hers) (MPCA)</cp:lastModifiedBy>
  <dcterms:created xsi:type="dcterms:W3CDTF">2018-02-12T19:58:48Z</dcterms:created>
  <dcterms:modified xsi:type="dcterms:W3CDTF">2023-11-30T17:38:29Z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