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rograms\GreenStep\GreenStep Cities\Step 4 &amp; 5\2026\"/>
    </mc:Choice>
  </mc:AlternateContent>
  <xr:revisionPtr revIDLastSave="0" documentId="13_ncr:1_{6D67C440-416A-4F66-A499-B9D95EE6D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Govt.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I19" i="6"/>
  <c r="H19" i="6"/>
  <c r="G71" i="6"/>
  <c r="G72" i="6"/>
  <c r="I20" i="6" s="1"/>
  <c r="G73" i="6"/>
  <c r="G70" i="6"/>
  <c r="G66" i="6"/>
  <c r="G67" i="6"/>
  <c r="G68" i="6"/>
  <c r="G69" i="6"/>
  <c r="G65" i="6"/>
  <c r="I18" i="6" s="1"/>
  <c r="K46" i="6" l="1"/>
  <c r="R6" i="6"/>
  <c r="H18" i="6"/>
  <c r="H20" i="6"/>
  <c r="J46" i="6" l="1"/>
  <c r="Q6" i="6"/>
  <c r="I29" i="6"/>
  <c r="H29" i="6"/>
  <c r="I26" i="6"/>
  <c r="H26" i="6"/>
  <c r="I13" i="6"/>
  <c r="H13" i="6"/>
  <c r="I5" i="6" l="1"/>
  <c r="H12" i="6" s="1"/>
  <c r="H57" i="6"/>
  <c r="I33" i="6" s="1"/>
  <c r="I57" i="6"/>
  <c r="H33" i="6" l="1"/>
  <c r="I28" i="6"/>
  <c r="I34" i="6"/>
  <c r="H34" i="6"/>
  <c r="K45" i="6" l="1"/>
  <c r="J33" i="6"/>
  <c r="J47" i="6"/>
  <c r="J18" i="6"/>
  <c r="J19" i="6"/>
  <c r="R8" i="6"/>
  <c r="Q8" i="6"/>
  <c r="J29" i="6"/>
  <c r="J26" i="6"/>
  <c r="J20" i="6"/>
  <c r="J13" i="6"/>
  <c r="J45" i="6"/>
  <c r="I12" i="6"/>
  <c r="I25" i="6"/>
  <c r="K47" i="6"/>
  <c r="H14" i="6"/>
  <c r="H28" i="6"/>
  <c r="J28" i="6" s="1"/>
  <c r="H25" i="6"/>
  <c r="J34" i="6"/>
  <c r="I14" i="6"/>
  <c r="S8" i="6" l="1"/>
  <c r="K44" i="6"/>
  <c r="J44" i="6"/>
  <c r="J14" i="6"/>
  <c r="T8" i="6"/>
  <c r="T6" i="6"/>
  <c r="S6" i="6"/>
  <c r="J25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<sst xmlns="http://schemas.openxmlformats.org/spreadsheetml/2006/main" count="685" uniqueCount="400">
  <si>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</si>
  <si>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</si>
  <si>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</si>
  <si>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</si>
  <si>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</si>
  <si>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</si>
  <si>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</si>
  <si>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</si>
  <si>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</si>
  <si>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</si>
  <si>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</si>
  <si>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</si>
  <si>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</si>
  <si>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</si>
  <si>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</si>
  <si>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</si>
  <si>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</si>
  <si>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</si>
  <si>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</si>
  <si>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</si>
  <si>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</si>
  <si>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</si>
  <si>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</si>
  <si>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</si>
  <si>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</si>
  <si>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</si>
  <si>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</si>
  <si>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</si>
  <si>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</si>
  <si>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stations</t>
  </si>
  <si>
    <t>Shared Services</t>
  </si>
  <si>
    <t>2.2a</t>
  </si>
  <si>
    <t>How many buildings were rated under this program?</t>
  </si>
  <si>
    <t>Yes or No</t>
  </si>
  <si>
    <t>2.2b</t>
  </si>
  <si>
    <t>If second rating program was used, enter its name here:</t>
  </si>
  <si>
    <t xml:space="preserve">  Yes or No</t>
  </si>
  <si>
    <t>2.2c</t>
  </si>
  <si>
    <t>2.2d</t>
  </si>
  <si>
    <t>List any other green energy building programs that were used and how many buildings were rated under each:</t>
  </si>
  <si>
    <t>Municipal green square footage completed last year:</t>
  </si>
  <si>
    <t>Square Feet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</si>
  <si>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</si>
  <si>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</si>
  <si>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</si>
  <si>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</si>
  <si>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</si>
  <si>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</si>
  <si>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</si>
  <si>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</si>
  <si>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</si>
  <si>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</si>
  <si>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</si>
  <si>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</si>
  <si>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</si>
  <si>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</si>
  <si>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</si>
  <si>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</si>
  <si>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</si>
  <si>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</si>
  <si>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</si>
  <si>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</si>
  <si>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</si>
  <si>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</si>
  <si>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</si>
  <si>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</si>
  <si>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</si>
  <si>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</si>
  <si>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</si>
  <si>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</si>
  <si>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</si>
  <si>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t>#10 Drinking Water             OPTIONAL</t>
  </si>
  <si>
    <t>Residential gallons used per person per day</t>
  </si>
  <si>
    <t>Gallons/person/day</t>
  </si>
  <si>
    <t>Gallons/job/day</t>
  </si>
  <si>
    <t>Gallons/year</t>
  </si>
  <si>
    <t>10.3a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</si>
  <si>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</si>
  <si>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</si>
  <si>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</si>
  <si>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</si>
  <si>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</si>
  <si>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</si>
  <si>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</si>
  <si>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</si>
  <si>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>Economic and Community Development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</si>
  <si>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</si>
  <si>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</si>
  <si>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</si>
  <si>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$/Million gallons</t>
  </si>
  <si>
    <t>I&amp;I:total volume</t>
  </si>
  <si>
    <t>Number of sites</t>
  </si>
  <si>
    <t xml:space="preserve">#12 Surface Water        OPTIONAL </t>
  </si>
  <si>
    <t>Percent of lake, river, and wetland shoreline with at least 50' vegetation buffer</t>
  </si>
  <si>
    <t>kW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</si>
  <si>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</si>
  <si>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</si>
  <si>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</si>
  <si>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</si>
  <si>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</si>
  <si>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</si>
  <si>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</si>
  <si>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</si>
  <si>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</si>
  <si>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</si>
  <si>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</si>
  <si>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</si>
  <si>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</si>
  <si>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</si>
  <si>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</si>
  <si>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Tons per year</t>
  </si>
  <si>
    <t>13.6a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</si>
  <si>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</si>
  <si>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</si>
  <si>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</si>
  <si>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</si>
  <si>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</si>
  <si>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</si>
  <si>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</si>
  <si>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</si>
  <si>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</si>
  <si>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</si>
  <si>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</si>
  <si>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</si>
  <si>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</si>
  <si>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</si>
  <si>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</si>
  <si>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</si>
  <si>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</si>
  <si>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</si>
  <si>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</si>
  <si>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</si>
  <si>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</si>
  <si>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</si>
  <si>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</si>
  <si>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</si>
  <si>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</si>
  <si>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</si>
  <si>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</si>
  <si>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</si>
  <si>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</si>
  <si>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</si>
  <si>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</si>
  <si>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</si>
  <si>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</si>
  <si>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</si>
  <si>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</si>
  <si>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</si>
  <si>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</si>
  <si>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</si>
  <si>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</si>
  <si>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</si>
  <si>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</si>
  <si>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</si>
  <si>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Therms</t>
  </si>
  <si>
    <t>Ethanol</t>
  </si>
  <si>
    <t>Summary Table</t>
  </si>
  <si>
    <t>Year 1</t>
  </si>
  <si>
    <t>Year 2</t>
  </si>
  <si>
    <t>Difference</t>
  </si>
  <si>
    <t>Tons CO2</t>
  </si>
  <si>
    <t>Tons CO3</t>
  </si>
  <si>
    <t>Percent Change</t>
  </si>
  <si>
    <t>Solid Waste</t>
  </si>
  <si>
    <t>GHG emission rates (tonnes/ton MSW processed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</si>
  <si>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</si>
  <si>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</si>
  <si>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</si>
  <si>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</si>
  <si>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</si>
  <si>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</si>
  <si>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</si>
  <si>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</si>
  <si>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</si>
  <si>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</si>
  <si>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</si>
  <si>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</si>
  <si>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</si>
  <si>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</si>
  <si>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t>7.4b</t>
  </si>
  <si>
    <t>7.4a</t>
  </si>
  <si>
    <t xml:space="preserve">Location affordability index number: housing </t>
  </si>
  <si>
    <t>10.3b</t>
  </si>
  <si>
    <t>12.2a</t>
  </si>
  <si>
    <t>12.2b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</si>
  <si>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</si>
  <si>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</si>
  <si>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</si>
  <si>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</si>
  <si>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</si>
  <si>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</si>
  <si>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</si>
  <si>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</si>
  <si>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</si>
  <si>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</si>
  <si>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</si>
  <si>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</si>
  <si>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Location affordability index number</t>
  </si>
  <si>
    <t>Trust for Public Land Parkserve</t>
  </si>
  <si>
    <t xml:space="preserve">Met Council </t>
  </si>
  <si>
    <t>Good clarity readings</t>
  </si>
  <si>
    <t>Impaired waters</t>
  </si>
  <si>
    <t>Percent of residential solid waste recycled</t>
  </si>
  <si>
    <t>Percent of residential solid waste composted</t>
  </si>
  <si>
    <t>Guidane Document</t>
  </si>
  <si>
    <t>Use the number in the next tab</t>
  </si>
  <si>
    <t>Social vulnerability index</t>
  </si>
  <si>
    <t>Livability score</t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</si>
  <si>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</si>
  <si>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</si>
  <si>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</si>
  <si>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</si>
  <si>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</si>
  <si>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</si>
  <si>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</si>
  <si>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</si>
  <si>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</si>
  <si>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</si>
  <si>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</si>
  <si>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</si>
  <si>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</si>
  <si>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</si>
  <si>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</si>
  <si>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</si>
  <si>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</si>
  <si>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</si>
  <si>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</si>
  <si>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</si>
  <si>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</si>
  <si>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</si>
  <si>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</si>
  <si>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</si>
  <si>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</si>
  <si>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</si>
  <si>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</si>
  <si>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</si>
  <si>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</si>
  <si>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</si>
  <si>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</si>
  <si>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</si>
  <si>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</si>
  <si>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</si>
  <si>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</si>
  <si>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</si>
  <si>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</si>
  <si>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</si>
  <si>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</si>
  <si>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</si>
  <si>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</si>
  <si>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</si>
  <si>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</si>
  <si>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</si>
  <si>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</si>
  <si>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</si>
  <si>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</si>
  <si>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</si>
  <si>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</si>
  <si>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</si>
  <si>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</si>
  <si>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</si>
  <si>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</si>
  <si>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</si>
  <si>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</si>
  <si>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</si>
  <si>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</si>
  <si>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</si>
  <si>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</si>
  <si>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</si>
  <si>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</si>
  <si>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</si>
  <si>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</si>
  <si>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</si>
  <si>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</si>
  <si>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</si>
  <si>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</si>
  <si>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</si>
  <si>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</si>
  <si>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</si>
  <si>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</si>
  <si>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</si>
  <si>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</si>
  <si>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</si>
  <si>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</si>
  <si>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</si>
  <si>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</si>
  <si>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</si>
  <si>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</si>
  <si>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</si>
  <si>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</si>
  <si>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</si>
  <si>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</si>
  <si>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</si>
  <si>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</si>
  <si>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</si>
  <si>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</si>
  <si>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</si>
  <si>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</si>
  <si>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</si>
  <si>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</si>
  <si>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</si>
  <si>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</si>
  <si>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</si>
  <si>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</si>
  <si>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</si>
  <si>
    <t>Peaking factor for total wastewater collection system OR</t>
  </si>
  <si>
    <t>Percent of total sanitary sewer pipe and manholes that were been lined or replaced in the previous year</t>
  </si>
  <si>
    <t>Broadband availability at 100 Mbps download/ 20 Mbps upload</t>
  </si>
  <si>
    <t>Percent</t>
  </si>
  <si>
    <t>City or Tribal Govt. Operations GHG Assessment</t>
  </si>
  <si>
    <t xml:space="preserve">Using information provided in the previous sheets, the GHG assessment sheet automatically calculates emissions for city/ttribal operations. Simply select your electric utility from the dropdown menu in cell E5. </t>
  </si>
  <si>
    <t xml:space="preserve">Government Fleet    </t>
  </si>
  <si>
    <t>Govt. operations landfilled each year</t>
  </si>
  <si>
    <t>Govt. operations incinerated each year</t>
  </si>
  <si>
    <t xml:space="preserve">Govt. Fleet    </t>
  </si>
  <si>
    <t>Total Govt. Operations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</si>
  <si>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government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</si>
  <si>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See CO2e City or Tribal Government Operations Guidance</t>
  </si>
  <si>
    <r>
      <t xml:space="preserve">#3 Government Fleets            </t>
    </r>
    <r>
      <rPr>
        <b/>
        <sz val="14"/>
        <color rgb="FFFFC000"/>
        <rFont val="Arial"/>
        <family val="2"/>
      </rPr>
      <t>CORE</t>
    </r>
  </si>
  <si>
    <t xml:space="preserve">Does your community have a bike sharing service? Enter yes or no: </t>
  </si>
  <si>
    <t>Does your community enable car or ride-sharing services? Enter yes or no:</t>
  </si>
  <si>
    <t xml:space="preserve">Is the community served by weekday transit? Enter yes or no: </t>
  </si>
  <si>
    <t xml:space="preserve">Does the community have structured transit routes? Enter yes or no: </t>
  </si>
  <si>
    <t>CORE for Category A &amp; B Commnities; OPTIONAL for Category C Communities</t>
  </si>
  <si>
    <t xml:space="preserve">All users: Vehicle miles traveled per person, per day: </t>
  </si>
  <si>
    <t>Government employees in single occupancy vehicles: Vehicle miles traveled per person, per day - round trip:</t>
  </si>
  <si>
    <t>All users: mean travel time to work (one-way)</t>
  </si>
  <si>
    <t>Percent of city or tribal government employees commuting fewer than 20 minutes:</t>
  </si>
  <si>
    <t>Percent of total city or reservation acres in open space:</t>
  </si>
  <si>
    <t>Annual government operations gallons: summer (June-October)</t>
  </si>
  <si>
    <t>Annual government operations gallons: non-summer (November-May)</t>
  </si>
  <si>
    <r>
      <t xml:space="preserve">#1 City or Tribal Buildings and Lighting            </t>
    </r>
    <r>
      <rPr>
        <b/>
        <sz val="14"/>
        <color rgb="FFFFC000"/>
        <rFont val="Arial"/>
        <family val="2"/>
      </rPr>
      <t xml:space="preserve">CORE </t>
    </r>
  </si>
  <si>
    <t>For City or Tribal buildings, use B3 or a similar benchmarking tool to:</t>
  </si>
  <si>
    <t xml:space="preserve">In consideration of city/tribal nation vehicles: </t>
  </si>
  <si>
    <r>
      <t xml:space="preserve">#9 Stormwater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</si>
  <si>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#11 Wastewater </t>
  </si>
  <si>
    <t>Residential gallons of wastewater produced per person per day</t>
  </si>
  <si>
    <t>Non-residential gallons of wastewater produced per job, per day</t>
  </si>
  <si>
    <r>
      <t xml:space="preserve">One community-defined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</si>
  <si>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Residential solid waste generated per resident, per day:</t>
  </si>
  <si>
    <t>Government operations solid waste generated per year</t>
  </si>
  <si>
    <t>Government operations construction &amp; demolition waste per year</t>
  </si>
  <si>
    <t>What percent of government operations construction and demolition waste is reused?</t>
  </si>
  <si>
    <t>Government operations landfilled each year</t>
  </si>
  <si>
    <t>Government operations incinerated each year</t>
  </si>
  <si>
    <t>Number of government-owned and private renewable energy generation sites</t>
  </si>
  <si>
    <t>Generation capacity of government-owned and private renewable energy sites</t>
  </si>
  <si>
    <t>Storage and off-grid capacity of renewable energy, generated by government-owned and private renewable energy sites</t>
  </si>
  <si>
    <t>Annual renewable energy purchases for local/tribal government operations</t>
  </si>
  <si>
    <t xml:space="preserve">Number of non-government entities participating in renewable energy purchasing/green power programs </t>
  </si>
  <si>
    <t xml:space="preserve">Annual production at local/tribal government-owned renewable energy generation sites </t>
  </si>
  <si>
    <t>Percent of total local/tribal government operations energy use that is generated and purchased renewable energy</t>
  </si>
  <si>
    <t>Percent of total local/tribal government operations energy use that is purchased from a community solar garden</t>
  </si>
  <si>
    <t>Total community-wide GHG emissions</t>
  </si>
  <si>
    <t>Total city/tribal government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</si>
  <si>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community would like to track, feel free to do so here.  The following are some examples of areas that your metrics could address.</t>
    </r>
  </si>
  <si>
    <t>City/tribal government buildings and property:</t>
  </si>
  <si>
    <t>Number of city/tribal government-owned green certified buildings:</t>
  </si>
  <si>
    <t>Identify specific green building frameworks that have been used for city/tribal government-owned buildings (e.g. LEED, ENERGY STAR®, etc.):</t>
  </si>
  <si>
    <t>Percent of new city//tribal government-owned  square footage that was green building certified in the last year:</t>
  </si>
  <si>
    <r>
      <t xml:space="preserve">Number of city/tribal government-owned/leased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 fleet </t>
    </r>
  </si>
  <si>
    <t>Percent of land within commercial or mixed zoning districts built with a FAR at/above 1.0</t>
  </si>
  <si>
    <t xml:space="preserve">Percent of water bodies in the community showing at least good clarity readings OR </t>
  </si>
  <si>
    <t>Trees for Future Minnesota Cities: Those Likely to Thrive in a Changing Climate</t>
  </si>
  <si>
    <t xml:space="preserve">Number of water bodies monitored by community volunteers </t>
  </si>
  <si>
    <t>Number of water bodies</t>
  </si>
  <si>
    <t>Volunteer water monitoring stations</t>
  </si>
  <si>
    <t>Incinerator (HERC 2023)</t>
  </si>
  <si>
    <t>Landfill (Burnsville expansion)</t>
  </si>
  <si>
    <t>NOTE - using passenger vehicles</t>
  </si>
  <si>
    <t>LPG</t>
  </si>
  <si>
    <t>CNG</t>
  </si>
  <si>
    <t>Vehicle/ Fuel</t>
  </si>
  <si>
    <t>GHG / unit (tonnes/gal)</t>
  </si>
  <si>
    <t xml:space="preserve">Source: eGRID regions https://www.epa.gov/energy/greenhouse-gas-equivalencies-calculator-calculations-and-references </t>
  </si>
  <si>
    <t>Jet Fuel</t>
  </si>
  <si>
    <t>Aviation Gasoline</t>
  </si>
  <si>
    <t>Gasoline/Petrol</t>
  </si>
  <si>
    <t>On-Road Diesel Fuel</t>
  </si>
  <si>
    <t>Residual Fuel Oil (3s 5 and 6)</t>
  </si>
  <si>
    <t>LNG</t>
  </si>
  <si>
    <t>100% Biodiesel</t>
  </si>
  <si>
    <t>E85 Ethanol/Gasoline</t>
  </si>
  <si>
    <t>B20 Biodiesel/Diesel</t>
  </si>
  <si>
    <t>CO2 (US) kG/gallon</t>
  </si>
  <si>
    <t>Source: https://ghgprotocol.org/sites/default/files/Emission_Factors_from_Cross_Sector_Tools_March_2017.xlsx</t>
  </si>
  <si>
    <t>CO2 biomass-e</t>
  </si>
  <si>
    <t>CO2e</t>
  </si>
  <si>
    <t>Gallons of other fuel* consumed</t>
  </si>
  <si>
    <t>Enter this in yourself. See the calculations below.</t>
  </si>
  <si>
    <t>1. Identify the fuel used in the chart above. Multiply the total number of gallons you have tracked by that fuel types GHG/unit (Column G 61-73)</t>
  </si>
  <si>
    <t>Green Building Information Center</t>
  </si>
  <si>
    <t>Metropolitan Council Env. Services (MCES) portal</t>
  </si>
  <si>
    <t xml:space="preserve">B3 Benchmarking </t>
  </si>
  <si>
    <t>MnDOT VMT Data</t>
  </si>
  <si>
    <t>Met Council Community Profiles</t>
  </si>
  <si>
    <t xml:space="preserve">Updates for 2026: </t>
  </si>
  <si>
    <t xml:space="preserve">See changes to Step 4 &amp; 5 Reporting Options </t>
  </si>
  <si>
    <t>Jan. 2026</t>
  </si>
  <si>
    <t xml:space="preserve">To be considered for Reporting Option 4C and/or 5B, please complete the following metric information into the Step 4/5 Metric Reporting Tool that was emailed to the GreenStep Coordinator. </t>
  </si>
  <si>
    <t>No updates (NOTE - all 2025 guidance documents remain up-to-date)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</si>
</sst>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  <numFmt numFmtId="170" formatCode="_(* #,##0.0_);_(* \(#,##0.0\);_(* &quot;-&quot;??_);_(@_)"/>
    <numFmt numFmtId="171" formatCode="#,##0_)"/>
    <numFmt numFmtId="172" formatCode="###0.00_)"/>
    <numFmt numFmtId="173" formatCode="0.0_W"/>
    <numFmt numFmtId="174" formatCode="#,##0.0000"/>
  </numFmts>
  <fonts count="68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  <font>
      <u/>
      <sz val="11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2"/>
      <name val="Helv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b/>
      <sz val="12"/>
      <name val="Times New Roman"/>
      <family val="1"/>
    </font>
    <font>
      <b/>
      <sz val="9"/>
      <name val="Helv"/>
    </font>
    <font>
      <sz val="8.5"/>
      <name val="Helv"/>
    </font>
    <font>
      <b/>
      <sz val="10"/>
      <name val="Helv"/>
    </font>
    <font>
      <sz val="1"/>
      <name val="Arial"/>
      <family val="2"/>
    </font>
    <font>
      <sz val="8"/>
      <name val="Helv"/>
      <family val="2"/>
    </font>
    <font>
      <b/>
      <sz val="14"/>
      <name val="Helv"/>
    </font>
    <font>
      <sz val="11"/>
      <color theme="5"/>
      <name val="Calibri"/>
      <family val="2"/>
    </font>
    <font>
      <b/>
      <sz val="10"/>
      <color theme="5"/>
      <name val="Times New Roman"/>
      <family val="1"/>
    </font>
    <font>
      <b/>
      <sz val="11"/>
      <color theme="5"/>
      <name val="Calibri"/>
      <family val="2"/>
    </font>
    <font>
      <b/>
      <sz val="10"/>
      <color theme="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darkTrellis"/>
    </fill>
    <fill>
      <patternFill patternType="solid">
        <fgColor indexed="22"/>
        <bgColor indexed="55"/>
      </patternFill>
    </fill>
  </fills>
  <borders count="8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0" fillId="0" borderId="0"/>
    <xf numFmtId="49" fontId="51" fillId="0" borderId="17" applyNumberFormat="0" applyFont="0" applyFill="0" applyBorder="0" applyProtection="0">
      <alignment horizontal="left" vertical="center" indent="2"/>
    </xf>
    <xf numFmtId="49" fontId="51" fillId="0" borderId="72" applyNumberFormat="0" applyFont="0" applyFill="0" applyBorder="0" applyProtection="0">
      <alignment horizontal="left" vertical="center" indent="5"/>
    </xf>
    <xf numFmtId="4" fontId="47" fillId="0" borderId="18" applyFill="0" applyBorder="0" applyProtection="0">
      <alignment horizontal="right" vertical="center"/>
    </xf>
    <xf numFmtId="0" fontId="52" fillId="0" borderId="0">
      <alignment horizontal="center" vertical="center" wrapText="1"/>
    </xf>
    <xf numFmtId="3" fontId="50" fillId="0" borderId="0" applyFont="0" applyFill="0" applyBorder="0" applyAlignment="0" applyProtection="0"/>
    <xf numFmtId="0" fontId="53" fillId="0" borderId="0">
      <alignment horizontal="left" vertical="center" wrapText="1"/>
    </xf>
    <xf numFmtId="170" fontId="50" fillId="0" borderId="0" applyFont="0" applyFill="0" applyBorder="0" applyAlignment="0" applyProtection="0"/>
    <xf numFmtId="3" fontId="54" fillId="0" borderId="73" applyAlignment="0">
      <alignment horizontal="right" vertical="center"/>
    </xf>
    <xf numFmtId="171" fontId="54" fillId="0" borderId="73">
      <alignment horizontal="right" vertical="center"/>
    </xf>
    <xf numFmtId="49" fontId="55" fillId="0" borderId="73">
      <alignment horizontal="left" vertical="center"/>
    </xf>
    <xf numFmtId="172" fontId="56" fillId="0" borderId="73" applyNumberFormat="0" applyFill="0">
      <alignment horizontal="right"/>
    </xf>
    <xf numFmtId="173" fontId="56" fillId="0" borderId="73">
      <alignment horizontal="right"/>
    </xf>
    <xf numFmtId="0" fontId="50" fillId="0" borderId="0" applyFont="0" applyFill="0" applyBorder="0" applyAlignment="0" applyProtection="0"/>
    <xf numFmtId="2" fontId="5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73">
      <alignment horizontal="left"/>
    </xf>
    <xf numFmtId="0" fontId="58" fillId="0" borderId="74">
      <alignment horizontal="right" vertical="center"/>
    </xf>
    <xf numFmtId="0" fontId="59" fillId="0" borderId="73">
      <alignment horizontal="left" vertical="center"/>
    </xf>
    <xf numFmtId="0" fontId="56" fillId="0" borderId="73">
      <alignment horizontal="left" vertical="center"/>
    </xf>
    <xf numFmtId="0" fontId="60" fillId="0" borderId="73">
      <alignment horizontal="left"/>
    </xf>
    <xf numFmtId="0" fontId="60" fillId="21" borderId="0">
      <alignment horizontal="centerContinuous" wrapText="1"/>
    </xf>
    <xf numFmtId="49" fontId="60" fillId="21" borderId="75">
      <alignment horizontal="left" vertical="center"/>
    </xf>
    <xf numFmtId="0" fontId="60" fillId="21" borderId="0">
      <alignment horizontal="centerContinuous" vertical="center" wrapText="1"/>
    </xf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50" fillId="0" borderId="0"/>
    <xf numFmtId="4" fontId="51" fillId="0" borderId="17" applyFill="0" applyBorder="0" applyProtection="0">
      <alignment horizontal="right" vertical="center"/>
    </xf>
    <xf numFmtId="49" fontId="47" fillId="0" borderId="17" applyNumberFormat="0" applyFill="0" applyBorder="0" applyProtection="0">
      <alignment horizontal="left" vertical="center"/>
    </xf>
    <xf numFmtId="0" fontId="51" fillId="0" borderId="17" applyNumberFormat="0" applyFill="0" applyAlignment="0" applyProtection="0"/>
    <xf numFmtId="0" fontId="62" fillId="20" borderId="0" applyNumberFormat="0" applyFont="0" applyBorder="0" applyAlignment="0" applyProtection="0"/>
    <xf numFmtId="174" fontId="51" fillId="22" borderId="17" applyNumberFormat="0" applyFont="0" applyBorder="0" applyAlignment="0" applyProtection="0">
      <alignment horizontal="right" vertical="center"/>
    </xf>
    <xf numFmtId="3" fontId="54" fillId="0" borderId="0">
      <alignment horizontal="left" vertical="center"/>
    </xf>
    <xf numFmtId="0" fontId="52" fillId="0" borderId="0">
      <alignment horizontal="left" vertical="center"/>
    </xf>
    <xf numFmtId="0" fontId="62" fillId="0" borderId="0">
      <alignment horizontal="right"/>
    </xf>
    <xf numFmtId="49" fontId="62" fillId="0" borderId="0">
      <alignment horizontal="center"/>
    </xf>
    <xf numFmtId="0" fontId="55" fillId="0" borderId="0">
      <alignment horizontal="right"/>
    </xf>
    <xf numFmtId="0" fontId="62" fillId="0" borderId="0">
      <alignment horizontal="left"/>
    </xf>
    <xf numFmtId="0" fontId="51" fillId="0" borderId="0"/>
    <xf numFmtId="49" fontId="54" fillId="0" borderId="0">
      <alignment horizontal="left" vertical="center"/>
    </xf>
    <xf numFmtId="49" fontId="55" fillId="0" borderId="73">
      <alignment horizontal="left" vertical="center"/>
    </xf>
    <xf numFmtId="49" fontId="52" fillId="0" borderId="73" applyFill="0">
      <alignment horizontal="left" vertical="center"/>
    </xf>
    <xf numFmtId="49" fontId="55" fillId="0" borderId="73">
      <alignment horizontal="left"/>
    </xf>
    <xf numFmtId="172" fontId="54" fillId="0" borderId="0" applyNumberFormat="0">
      <alignment horizontal="right"/>
    </xf>
    <xf numFmtId="0" fontId="58" fillId="23" borderId="0">
      <alignment horizontal="centerContinuous" vertical="center" wrapText="1"/>
    </xf>
    <xf numFmtId="0" fontId="58" fillId="0" borderId="76">
      <alignment horizontal="left" vertical="center"/>
    </xf>
    <xf numFmtId="0" fontId="63" fillId="0" borderId="0">
      <alignment horizontal="left" vertical="top"/>
    </xf>
    <xf numFmtId="0" fontId="60" fillId="0" borderId="0">
      <alignment horizontal="left"/>
    </xf>
    <xf numFmtId="0" fontId="53" fillId="0" borderId="0">
      <alignment horizontal="left"/>
    </xf>
    <xf numFmtId="0" fontId="56" fillId="0" borderId="0">
      <alignment horizontal="left"/>
    </xf>
    <xf numFmtId="0" fontId="63" fillId="0" borderId="0">
      <alignment horizontal="left" vertical="top"/>
    </xf>
    <xf numFmtId="0" fontId="53" fillId="0" borderId="0">
      <alignment horizontal="left"/>
    </xf>
    <xf numFmtId="0" fontId="56" fillId="0" borderId="0">
      <alignment horizontal="left"/>
    </xf>
    <xf numFmtId="49" fontId="54" fillId="0" borderId="73">
      <alignment horizontal="left"/>
    </xf>
    <xf numFmtId="0" fontId="58" fillId="0" borderId="74">
      <alignment horizontal="left"/>
    </xf>
    <xf numFmtId="0" fontId="60" fillId="0" borderId="0">
      <alignment horizontal="left" vertical="center"/>
    </xf>
    <xf numFmtId="49" fontId="62" fillId="0" borderId="73">
      <alignment horizontal="left"/>
    </xf>
    <xf numFmtId="0" fontId="51" fillId="0" borderId="0"/>
  </cellStyleXfs>
  <cellXfs count="51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5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3" fillId="3" borderId="37" xfId="0" applyFont="1" applyFill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2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5" fillId="0" borderId="0" xfId="0" applyFont="1" applyAlignment="1">
      <alignment horizontal="left" vertical="center" indent="5"/>
    </xf>
    <xf numFmtId="0" fontId="45" fillId="0" borderId="0" xfId="0" applyFont="1" applyAlignment="1"/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5"/>
    </xf>
    <xf numFmtId="0" fontId="46" fillId="0" borderId="0" xfId="0" applyFont="1" applyAlignment="1"/>
    <xf numFmtId="0" fontId="4" fillId="11" borderId="0" xfId="0" applyFont="1" applyFill="1" applyAlignment="1"/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right" vertical="center"/>
    </xf>
    <xf numFmtId="2" fontId="4" fillId="11" borderId="0" xfId="0" applyNumberFormat="1" applyFont="1" applyFill="1" applyAlignment="1">
      <alignment horizontal="center" vertical="center"/>
    </xf>
    <xf numFmtId="0" fontId="4" fillId="11" borderId="0" xfId="0" applyFont="1" applyFill="1" applyBorder="1" applyAlignment="1"/>
    <xf numFmtId="0" fontId="4" fillId="11" borderId="0" xfId="0" applyFont="1" applyFill="1" applyBorder="1" applyAlignment="1">
      <alignment horizontal="right"/>
    </xf>
    <xf numFmtId="2" fontId="4" fillId="11" borderId="0" xfId="0" applyNumberFormat="1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 vertical="center" wrapText="1"/>
    </xf>
    <xf numFmtId="0" fontId="48" fillId="11" borderId="0" xfId="0" applyFont="1" applyFill="1" applyBorder="1" applyAlignment="1">
      <alignment horizontal="center" vertical="center"/>
    </xf>
    <xf numFmtId="0" fontId="48" fillId="11" borderId="0" xfId="0" applyFont="1" applyFill="1" applyBorder="1" applyAlignment="1">
      <alignment horizontal="right" vertical="center"/>
    </xf>
    <xf numFmtId="0" fontId="48" fillId="11" borderId="0" xfId="0" applyFont="1" applyFill="1" applyBorder="1" applyAlignment="1">
      <alignment vertical="center"/>
    </xf>
    <xf numFmtId="0" fontId="0" fillId="10" borderId="24" xfId="0" applyFont="1" applyFill="1" applyBorder="1" applyAlignment="1"/>
    <xf numFmtId="0" fontId="0" fillId="10" borderId="22" xfId="0" applyNumberFormat="1" applyFont="1" applyFill="1" applyBorder="1" applyAlignment="1"/>
    <xf numFmtId="165" fontId="44" fillId="0" borderId="0" xfId="0" applyNumberFormat="1" applyFont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50" fillId="11" borderId="0" xfId="33" applyFont="1" applyFill="1" applyBorder="1"/>
    <xf numFmtId="0" fontId="48" fillId="0" borderId="77" xfId="0" applyFont="1" applyFill="1" applyBorder="1" applyAlignment="1">
      <alignment horizontal="center" vertical="center"/>
    </xf>
    <xf numFmtId="169" fontId="48" fillId="0" borderId="78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 wrapText="1"/>
    </xf>
    <xf numFmtId="2" fontId="1" fillId="7" borderId="8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left" vertical="center" wrapText="1"/>
    </xf>
    <xf numFmtId="2" fontId="1" fillId="7" borderId="17" xfId="0" applyNumberFormat="1" applyFont="1" applyFill="1" applyBorder="1" applyAlignment="1">
      <alignment horizontal="center" vertical="center"/>
    </xf>
    <xf numFmtId="2" fontId="1" fillId="8" borderId="17" xfId="0" applyNumberFormat="1" applyFont="1" applyFill="1" applyBorder="1" applyAlignment="1">
      <alignment horizontal="center" vertical="center"/>
    </xf>
    <xf numFmtId="0" fontId="0" fillId="11" borderId="27" xfId="0" applyFont="1" applyFill="1" applyBorder="1" applyAlignment="1"/>
    <xf numFmtId="0" fontId="5" fillId="2" borderId="10" xfId="0" applyFont="1" applyFill="1" applyBorder="1" applyAlignment="1">
      <alignment horizontal="center" vertical="center" wrapText="1"/>
    </xf>
    <xf numFmtId="0" fontId="65" fillId="11" borderId="0" xfId="0" applyFont="1" applyFill="1" applyBorder="1" applyAlignment="1">
      <alignment vertical="center" wrapText="1"/>
    </xf>
    <xf numFmtId="0" fontId="64" fillId="11" borderId="0" xfId="0" applyFont="1" applyFill="1" applyBorder="1" applyAlignment="1"/>
    <xf numFmtId="0" fontId="66" fillId="11" borderId="0" xfId="0" applyFont="1" applyFill="1" applyBorder="1" applyAlignment="1">
      <alignment horizontal="center" wrapText="1"/>
    </xf>
    <xf numFmtId="0" fontId="67" fillId="11" borderId="0" xfId="33" applyFont="1" applyFill="1" applyBorder="1" applyAlignment="1">
      <alignment wrapText="1"/>
    </xf>
    <xf numFmtId="0" fontId="27" fillId="0" borderId="0" xfId="2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top" indent="10"/>
    </xf>
    <xf numFmtId="0" fontId="27" fillId="0" borderId="35" xfId="2" applyBorder="1" applyAlignment="1">
      <alignment horizontal="left" vertical="top" wrapText="1"/>
    </xf>
    <xf numFmtId="0" fontId="45" fillId="0" borderId="0" xfId="0" applyFont="1" applyAlignment="1">
      <alignment vertical="top"/>
    </xf>
    <xf numFmtId="0" fontId="27" fillId="0" borderId="0" xfId="2" applyAlignment="1">
      <alignment vertical="center"/>
    </xf>
    <xf numFmtId="0" fontId="16" fillId="0" borderId="0" xfId="0" applyFont="1" applyAlignment="1">
      <alignment horizontal="left" vertical="top" wrapText="1"/>
    </xf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/>
    </xf>
    <xf numFmtId="0" fontId="27" fillId="0" borderId="0" xfId="2" applyAlignment="1">
      <alignment horizontal="center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7" fillId="0" borderId="1" xfId="2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1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3" xfId="0" applyFont="1" applyBorder="1"/>
    <xf numFmtId="0" fontId="6" fillId="5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8" fillId="6" borderId="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27" fillId="0" borderId="35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7" fillId="0" borderId="35" xfId="2" applyBorder="1" applyAlignment="1">
      <alignment horizontal="center" vertical="top" wrapText="1"/>
    </xf>
    <xf numFmtId="0" fontId="27" fillId="0" borderId="70" xfId="2" applyBorder="1" applyAlignment="1">
      <alignment horizontal="center" vertical="top" wrapText="1"/>
    </xf>
    <xf numFmtId="0" fontId="27" fillId="0" borderId="1" xfId="2" applyBorder="1" applyAlignment="1">
      <alignment horizontal="left" vertical="top" wrapText="1"/>
    </xf>
    <xf numFmtId="0" fontId="44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37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1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/>
    <xf numFmtId="0" fontId="4" fillId="0" borderId="12" xfId="0" applyFont="1" applyFill="1" applyBorder="1"/>
    <xf numFmtId="0" fontId="50" fillId="11" borderId="0" xfId="33" applyFont="1" applyFill="1" applyBorder="1"/>
    <xf numFmtId="0" fontId="49" fillId="11" borderId="0" xfId="2" applyFont="1" applyFill="1" applyBorder="1" applyAlignment="1">
      <alignment horizontal="left" vertical="center" wrapText="1"/>
    </xf>
    <xf numFmtId="0" fontId="1" fillId="10" borderId="79" xfId="0" applyFont="1" applyFill="1" applyBorder="1" applyAlignment="1">
      <alignment horizontal="left" vertical="top" wrapText="1"/>
    </xf>
    <xf numFmtId="0" fontId="1" fillId="10" borderId="81" xfId="0" applyFont="1" applyFill="1" applyBorder="1" applyAlignment="1">
      <alignment horizontal="left" vertical="top" wrapText="1"/>
    </xf>
    <xf numFmtId="0" fontId="1" fillId="10" borderId="80" xfId="0" applyFont="1" applyFill="1" applyBorder="1" applyAlignment="1">
      <alignment horizontal="left" vertical="top" wrapText="1"/>
    </xf>
    <xf numFmtId="0" fontId="64" fillId="11" borderId="35" xfId="0" applyFont="1" applyFill="1" applyBorder="1" applyAlignment="1">
      <alignment horizontal="left" vertical="top" wrapText="1"/>
    </xf>
    <xf numFmtId="0" fontId="64" fillId="11" borderId="0" xfId="0" applyFont="1" applyFill="1" applyBorder="1" applyAlignment="1">
      <alignment horizontal="left" vertical="top" wrapText="1"/>
    </xf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48" fillId="11" borderId="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left" vertical="center" wrapText="1"/>
    </xf>
    <xf numFmtId="0" fontId="4" fillId="10" borderId="9" xfId="0" applyFont="1" applyFill="1" applyBorder="1"/>
    <xf numFmtId="0" fontId="4" fillId="10" borderId="13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65">
    <cellStyle name="2x indented GHG Textfiels" xfId="6" xr:uid="{60C1C898-0BBA-45C1-8F4F-F735D4A86580}"/>
    <cellStyle name="5x indented GHG Textfiels" xfId="7" xr:uid="{CE1657FB-0872-4292-B8BF-AB7CD907D327}"/>
    <cellStyle name="Bold GHG Numbers (0.00)" xfId="8" xr:uid="{DEB591A1-4413-4927-8EAA-64D73672B6D6}"/>
    <cellStyle name="Column heading" xfId="9" xr:uid="{68532C02-7B91-46DE-AF85-A07971E3A723}"/>
    <cellStyle name="Comma" xfId="3" builtinId="3"/>
    <cellStyle name="Comma0" xfId="10" xr:uid="{FA20904F-19BF-46D5-9949-7668265129B7}"/>
    <cellStyle name="Corner heading" xfId="11" xr:uid="{567DBBEB-165C-479F-9647-91B99B2EFBF8}"/>
    <cellStyle name="Currency" xfId="1" builtinId="4"/>
    <cellStyle name="Currency0" xfId="12" xr:uid="{D254068B-888F-4A57-B06F-5824F2556668}"/>
    <cellStyle name="Data" xfId="13" xr:uid="{8F83847C-C45B-4FF1-BB48-1793FDF24AED}"/>
    <cellStyle name="Data no deci" xfId="14" xr:uid="{16BFB985-4955-4A75-80FA-20C933A6B137}"/>
    <cellStyle name="Data Superscript" xfId="15" xr:uid="{5940744B-7835-43A1-94A5-F209AEA3A8A3}"/>
    <cellStyle name="Data_1-1A-Regular" xfId="16" xr:uid="{9A302DF4-CDE8-4382-8ED5-4304608BF5F5}"/>
    <cellStyle name="Data-one deci" xfId="17" xr:uid="{9DAF9FDE-AB60-45F1-8C50-DBAE2C82D40A}"/>
    <cellStyle name="Date" xfId="18" xr:uid="{D9A11064-CBFB-437C-8272-326F5F7DDE61}"/>
    <cellStyle name="Fixed" xfId="19" xr:uid="{7ADA7A3E-ECF7-4B69-B1F6-3D266E1B853E}"/>
    <cellStyle name="Headline" xfId="20" xr:uid="{33204F8B-8F6F-4EEB-ADC5-0B5EFD5D1418}"/>
    <cellStyle name="Hed Side" xfId="21" xr:uid="{2555C322-FB9A-4A2B-9C9D-BE4DAF9FAEBB}"/>
    <cellStyle name="Hed Side bold" xfId="22" xr:uid="{C4E4FDF7-942B-4443-847E-473C9CC65E77}"/>
    <cellStyle name="Hed Side Indent" xfId="23" xr:uid="{1AA7957E-F55E-4E59-A691-7D2DD5E70159}"/>
    <cellStyle name="Hed Side Regular" xfId="24" xr:uid="{DF7F5437-113F-4C3E-ADAD-C9C0C8CBFDEA}"/>
    <cellStyle name="Hed Side_1-1A-Regular" xfId="25" xr:uid="{02C1A02E-284A-410F-A2AA-42086CA329EC}"/>
    <cellStyle name="Hed Top" xfId="26" xr:uid="{2236B280-F092-45ED-AF38-4529C633ECF7}"/>
    <cellStyle name="Hed Top - SECTION" xfId="27" xr:uid="{C09C2BF5-6418-483D-9B4C-E098CD2E4343}"/>
    <cellStyle name="Hed Top_3-new4" xfId="28" xr:uid="{2897F499-2433-480F-95E1-1D18D2B63051}"/>
    <cellStyle name="Hyperlink" xfId="2" builtinId="8"/>
    <cellStyle name="Milliers [0]_Annex_comb_guideline_version4-2" xfId="29" xr:uid="{A5B2A748-47B7-4AC9-9449-D30702E32E74}"/>
    <cellStyle name="Milliers_Annex_comb_guideline_version4-2" xfId="30" xr:uid="{877A06FD-8879-448F-87B3-86DB23B8E102}"/>
    <cellStyle name="Monétaire [0]_Annex comb guideline 4-7" xfId="31" xr:uid="{C61F0FB1-5175-4F05-A699-1F5B742EEACB}"/>
    <cellStyle name="Monétaire_Annex_comb_guideline_version4-2" xfId="32" xr:uid="{6818C23D-896E-44E7-B918-C62E65080014}"/>
    <cellStyle name="Normal" xfId="0" builtinId="0"/>
    <cellStyle name="Normal 2" xfId="33" xr:uid="{6406EE44-8BFB-438B-B024-08FA31C3E665}"/>
    <cellStyle name="Normal 3" xfId="5" xr:uid="{DA3132F3-3A86-43AD-AD8C-23CC2B1804AC}"/>
    <cellStyle name="Normal GHG Numbers (0.00)" xfId="34" xr:uid="{44A03AEF-275B-4DB1-9689-02DB7006A7D5}"/>
    <cellStyle name="Normal GHG Textfiels Bold" xfId="35" xr:uid="{6AC86DCF-48D2-4629-A20D-1AA812AE58F8}"/>
    <cellStyle name="Normal GHG whole table" xfId="36" xr:uid="{43EA62C2-A838-4D34-9500-61F431630203}"/>
    <cellStyle name="Normal GHG-Shade" xfId="37" xr:uid="{FE09A263-6809-4630-B533-620C9332DDF4}"/>
    <cellStyle name="Pattern" xfId="38" xr:uid="{AD3AF5CA-9E8D-4062-913D-8CADA5CFE1F3}"/>
    <cellStyle name="Percent" xfId="4" builtinId="5"/>
    <cellStyle name="Reference" xfId="39" xr:uid="{ACC341E6-6C43-4FC9-BAA4-9811229B083D}"/>
    <cellStyle name="Row heading" xfId="40" xr:uid="{10F260A0-B861-4196-902B-465CE8F37EF3}"/>
    <cellStyle name="Source Hed" xfId="41" xr:uid="{EE0FD63A-2CFF-48A7-86E6-2D56A15B1D7D}"/>
    <cellStyle name="Source Letter" xfId="42" xr:uid="{163A4B47-DF12-4A9C-A29F-582235E5EE36}"/>
    <cellStyle name="Source Superscript" xfId="43" xr:uid="{9D3983BA-0962-4EA8-82ED-201A5CE6D8DD}"/>
    <cellStyle name="Source Text" xfId="44" xr:uid="{78B4425C-8743-4C06-AB69-AF4D03E6F792}"/>
    <cellStyle name="Standard_CRF Inventar" xfId="45" xr:uid="{19D25C47-AF45-49EF-920D-902098F6B2E6}"/>
    <cellStyle name="State" xfId="46" xr:uid="{1A00E05E-61DF-4D04-AD40-2FB0F844B765}"/>
    <cellStyle name="Superscript" xfId="47" xr:uid="{FD94191D-C241-44BE-B2F0-51D15E0B0CBB}"/>
    <cellStyle name="Superscript- regular" xfId="48" xr:uid="{6753D391-383B-4506-BEA2-1DB64C099F7C}"/>
    <cellStyle name="Superscript_1-1A-Regular" xfId="49" xr:uid="{6814A371-BDF2-4BC8-A417-6055B7E3C115}"/>
    <cellStyle name="Table Data" xfId="50" xr:uid="{E54BCB4F-81D3-40BC-8866-A6CD2032E114}"/>
    <cellStyle name="Table Head Top" xfId="51" xr:uid="{460F7F75-8910-48EC-92A5-10AD63682E66}"/>
    <cellStyle name="Table Hed Side" xfId="52" xr:uid="{7251FD75-4D9F-4721-8255-20A740F76E71}"/>
    <cellStyle name="Table Title" xfId="53" xr:uid="{B420402B-C04E-40D2-9A15-08CA41F8CD77}"/>
    <cellStyle name="Title Text" xfId="54" xr:uid="{E7F223B2-4EF2-447C-B47A-51C9546095E0}"/>
    <cellStyle name="Title Text 1" xfId="55" xr:uid="{40FA285A-3D76-40FC-8E0F-31A09F483303}"/>
    <cellStyle name="Title Text 2" xfId="56" xr:uid="{DA4390FF-69BD-4928-A763-AD3BF543227F}"/>
    <cellStyle name="Title-1" xfId="57" xr:uid="{AD6E2710-D6BD-4B9C-9F39-F4FD15DF3BDD}"/>
    <cellStyle name="Title-2" xfId="58" xr:uid="{2FD8AA28-C57C-46C9-B89B-7E05BA81EAC6}"/>
    <cellStyle name="Title-3" xfId="59" xr:uid="{C1B38F6F-C196-489F-BF6B-C61628208B2B}"/>
    <cellStyle name="Wrap" xfId="60" xr:uid="{66597E4B-8D89-4423-BF7C-352FCDF6DE63}"/>
    <cellStyle name="Wrap Bold" xfId="61" xr:uid="{CA200C9C-6ED3-4BBC-97FA-DF3FC5494B84}"/>
    <cellStyle name="Wrap Title" xfId="62" xr:uid="{A97126D0-A960-43EB-A800-A8ABA24190B0}"/>
    <cellStyle name="Wrap_NTS99-~11" xfId="63" xr:uid="{91D543E5-7D3A-4180-B97A-C553793EA3B5}"/>
    <cellStyle name="標準_CRF1999" xfId="64" xr:uid="{D46F2997-D81D-4F48-857D-2A1256D1C144}"/>
  </cellStyles>
  <dxfs count="94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'Govt. Operations GHG Inventory'!$M$5:$O$8</c:f>
              <c:strCache>
                <c:ptCount val="4"/>
                <c:pt idx="0">
                  <c:v>Buildings and Lighting</c:v>
                </c:pt>
                <c:pt idx="1">
                  <c:v>Govt.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'Govt.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Govt.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'Govt. Operations GHG Inventory'!$I$44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'Govt. Operations GHG Inventory'!$I$45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'Govt. Operations GHG Inventory'!$I$46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'Govt. Operations GHG Inventory'!$I$47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'Govt. Operations GHG Inventory'!$J$43:$K$43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'Govt. Operations GHG Inventory'!$J$47:$K$47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30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greenstep.pca.state.mn.us/media/581" TargetMode="External"/><Relationship Id="rId7" Type="http://schemas.openxmlformats.org/officeDocument/2006/relationships/hyperlink" Target="https://greenstep.pca.state.mn.us/page/steps-4-and-5" TargetMode="External"/><Relationship Id="rId2" Type="http://schemas.openxmlformats.org/officeDocument/2006/relationships/hyperlink" Target="https://public.tableau.com/app/profile/mpca.data.services/viz/GreenStepCitiesMetrics-2015-2020/Overview" TargetMode="External"/><Relationship Id="rId1" Type="http://schemas.openxmlformats.org/officeDocument/2006/relationships/hyperlink" Target="https://greenstep.pca.state.mn.us/page/steps-4-and-5" TargetMode="External"/><Relationship Id="rId6" Type="http://schemas.openxmlformats.org/officeDocument/2006/relationships/hyperlink" Target="https://data.pca.state.mn.us/views/GreenStepCitiesandTribalNationsmetrics/Overview?%3Aembed=y&amp;%3AisGuestRedirectFromVizportal=y" TargetMode="External"/><Relationship Id="rId5" Type="http://schemas.openxmlformats.org/officeDocument/2006/relationships/hyperlink" Target="https://greenstep.pca.state.mn.us/media/606" TargetMode="External"/><Relationship Id="rId4" Type="http://schemas.openxmlformats.org/officeDocument/2006/relationships/hyperlink" Target="https://greenstep.pca.state.mn.us/media/601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certified_buildings_and_plants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hyperlink" Target="https://www.gbig.org/search/advanced" TargetMode="External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://www.dot.state.mn.us/roadway/data/data-products.html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s.metc.state.mn.us/profile/detail.aspx?c=02396471" TargetMode="External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trees.umn.edu/sites/trees.umn.edu/files/files/treesforchangingclimateupdate.2019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hyperlink" Target="https://webapp.pca.state.mn.us/vmp/stations" TargetMode="External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file:///C:\Users\kmroz\2021\Step%204_5%20Worksheet%202021.xlsx" TargetMode="External"/><Relationship Id="rId28" Type="http://schemas.openxmlformats.org/officeDocument/2006/relationships/hyperlink" Target="https://mn.b3benchmarking.com/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Relationship Id="rId27" Type="http://schemas.openxmlformats.org/officeDocument/2006/relationships/hyperlink" Target="https://metrocouncil.org/Wastewater-Water/Customer-Portal.asp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reenstep.pca.state.mn.us/media/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/>
  </sheetPr>
  <dimension ref="A1:AA38"/>
  <sheetViews>
    <sheetView tabSelected="1" zoomScaleNormal="100" workbookViewId="0">
      <selection activeCell="O21" sqref="O21"/>
    </sheetView>
  </sheetViews>
  <sheetFormatPr defaultRowHeight="14.4" x14ac:dyDescent="0.3"/>
  <cols>
    <col min="1" max="1" width="4.33203125" customWidth="1"/>
    <col min="12" max="12" width="3.5546875" customWidth="1"/>
    <col min="17" max="17" width="16.109375" bestFit="1" customWidth="1"/>
  </cols>
  <sheetData>
    <row r="1" spans="1:27" s="84" customFormat="1" ht="15" customHeight="1" x14ac:dyDescent="0.3">
      <c r="H1" s="109"/>
      <c r="M1" s="294" t="s">
        <v>285</v>
      </c>
      <c r="N1" s="296" t="s">
        <v>397</v>
      </c>
      <c r="Q1" s="294" t="s">
        <v>395</v>
      </c>
    </row>
    <row r="2" spans="1:27" s="84" customFormat="1" ht="15" customHeight="1" x14ac:dyDescent="0.3">
      <c r="H2" s="109"/>
      <c r="Q2" s="338" t="s">
        <v>399</v>
      </c>
      <c r="R2" s="298"/>
    </row>
    <row r="3" spans="1:27" s="84" customFormat="1" ht="15" customHeight="1" x14ac:dyDescent="0.3">
      <c r="H3" s="109"/>
      <c r="Q3" s="339" t="s">
        <v>396</v>
      </c>
      <c r="R3" s="298"/>
    </row>
    <row r="4" spans="1:27" s="84" customFormat="1" ht="15" customHeight="1" x14ac:dyDescent="0.3">
      <c r="H4" s="109"/>
      <c r="Q4" s="297"/>
      <c r="R4" s="298"/>
    </row>
    <row r="5" spans="1:27" s="84" customFormat="1" ht="15" customHeight="1" x14ac:dyDescent="0.3">
      <c r="B5" s="347"/>
      <c r="C5" s="347"/>
      <c r="D5" s="347"/>
      <c r="E5" s="347"/>
      <c r="F5" s="347"/>
      <c r="G5" s="347"/>
      <c r="H5" s="347"/>
      <c r="I5" s="347"/>
      <c r="J5" s="347"/>
      <c r="K5" s="347"/>
      <c r="Q5" s="297"/>
      <c r="R5" s="298"/>
    </row>
    <row r="6" spans="1:27" s="86" customFormat="1" ht="39" customHeight="1" x14ac:dyDescent="0.55000000000000004">
      <c r="A6" s="85"/>
      <c r="B6" s="345" t="s">
        <v>239</v>
      </c>
      <c r="C6" s="346"/>
      <c r="D6" s="346"/>
      <c r="E6" s="346"/>
      <c r="F6" s="346"/>
      <c r="G6" s="346"/>
      <c r="H6" s="346"/>
      <c r="I6" s="346"/>
      <c r="J6" s="346"/>
      <c r="K6" s="346"/>
      <c r="L6" s="283"/>
      <c r="M6" s="282"/>
      <c r="N6" s="85"/>
      <c r="O6" s="85"/>
      <c r="P6" s="85"/>
      <c r="Q6" s="336"/>
      <c r="R6" s="298"/>
      <c r="S6" s="284"/>
      <c r="T6" s="284"/>
      <c r="U6" s="285"/>
      <c r="V6" s="85"/>
      <c r="W6" s="85"/>
      <c r="X6" s="85"/>
      <c r="Y6" s="85"/>
      <c r="Z6" s="85"/>
      <c r="AA6" s="85"/>
    </row>
    <row r="7" spans="1:27" ht="14.55" customHeight="1" x14ac:dyDescent="0.3">
      <c r="B7" s="375" t="s">
        <v>398</v>
      </c>
      <c r="C7" s="375"/>
      <c r="D7" s="375"/>
      <c r="E7" s="375"/>
      <c r="F7" s="375"/>
      <c r="G7" s="375"/>
      <c r="H7" s="375"/>
      <c r="I7" s="375"/>
      <c r="J7" s="375"/>
      <c r="K7" s="375"/>
    </row>
    <row r="8" spans="1:27" x14ac:dyDescent="0.3">
      <c r="B8" s="375"/>
      <c r="C8" s="375"/>
      <c r="D8" s="375"/>
      <c r="E8" s="375"/>
      <c r="F8" s="375"/>
      <c r="G8" s="375"/>
      <c r="H8" s="375"/>
      <c r="I8" s="375"/>
      <c r="J8" s="375"/>
      <c r="K8" s="375"/>
      <c r="Q8" s="297"/>
      <c r="R8" s="298"/>
    </row>
    <row r="9" spans="1:27" x14ac:dyDescent="0.3">
      <c r="B9" s="348" t="s">
        <v>231</v>
      </c>
      <c r="C9" s="348"/>
      <c r="D9" s="348"/>
      <c r="E9" s="348"/>
      <c r="F9" s="348"/>
      <c r="G9" s="348"/>
      <c r="H9" s="348"/>
      <c r="I9" s="348"/>
      <c r="J9" s="348"/>
      <c r="K9" s="348"/>
      <c r="Q9" s="299"/>
      <c r="R9" s="301"/>
      <c r="S9" s="132"/>
    </row>
    <row r="10" spans="1:27" x14ac:dyDescent="0.3"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Q10" s="300"/>
      <c r="R10" s="297"/>
      <c r="S10" s="132"/>
    </row>
    <row r="11" spans="1:27" x14ac:dyDescent="0.3">
      <c r="B11" s="377" t="s">
        <v>240</v>
      </c>
      <c r="C11" s="378"/>
      <c r="D11" s="378"/>
      <c r="E11" s="378"/>
      <c r="F11" s="378"/>
      <c r="G11" s="378"/>
      <c r="H11" s="378"/>
      <c r="I11" s="378"/>
      <c r="J11" s="378"/>
      <c r="K11" s="379"/>
      <c r="Q11" s="297"/>
      <c r="R11" s="298"/>
      <c r="S11" s="132"/>
    </row>
    <row r="12" spans="1:27" s="132" customFormat="1" x14ac:dyDescent="0.3">
      <c r="B12" s="380"/>
      <c r="C12" s="381"/>
      <c r="D12" s="381"/>
      <c r="E12" s="381"/>
      <c r="F12" s="381"/>
      <c r="G12" s="381"/>
      <c r="H12" s="381"/>
      <c r="I12" s="381"/>
      <c r="J12" s="381"/>
      <c r="K12" s="382"/>
      <c r="M12" s="341" t="s">
        <v>269</v>
      </c>
      <c r="N12" s="341"/>
      <c r="O12" s="341"/>
      <c r="P12" s="341"/>
      <c r="Q12" s="297"/>
      <c r="R12" s="298"/>
    </row>
    <row r="13" spans="1:27" s="132" customFormat="1" x14ac:dyDescent="0.3"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M13" s="341" t="s">
        <v>272</v>
      </c>
      <c r="N13" s="341"/>
      <c r="O13" s="341"/>
      <c r="P13" s="341"/>
      <c r="Q13" s="299"/>
      <c r="R13" s="298"/>
    </row>
    <row r="14" spans="1:27" ht="14.55" customHeight="1" x14ac:dyDescent="0.3">
      <c r="B14" s="366" t="s">
        <v>315</v>
      </c>
      <c r="C14" s="367"/>
      <c r="D14" s="367"/>
      <c r="E14" s="367"/>
      <c r="F14" s="367"/>
      <c r="G14" s="367"/>
      <c r="H14" s="367"/>
      <c r="I14" s="367"/>
      <c r="J14" s="367"/>
      <c r="K14" s="368"/>
    </row>
    <row r="15" spans="1:27" s="132" customFormat="1" ht="14.55" customHeight="1" x14ac:dyDescent="0.3">
      <c r="B15" s="369"/>
      <c r="C15" s="370"/>
      <c r="D15" s="370"/>
      <c r="E15" s="370"/>
      <c r="F15" s="370"/>
      <c r="G15" s="370"/>
      <c r="H15" s="370"/>
      <c r="I15" s="370"/>
      <c r="J15" s="370"/>
      <c r="K15" s="371"/>
      <c r="M15" s="344" t="s">
        <v>316</v>
      </c>
      <c r="N15" s="344"/>
      <c r="O15" s="344"/>
      <c r="P15" s="344"/>
    </row>
    <row r="16" spans="1:27" s="132" customFormat="1" x14ac:dyDescent="0.3">
      <c r="B16" s="372"/>
      <c r="C16" s="373"/>
      <c r="D16" s="373"/>
      <c r="E16" s="373"/>
      <c r="F16" s="373"/>
      <c r="G16" s="373"/>
      <c r="H16" s="373"/>
      <c r="I16" s="373"/>
      <c r="J16" s="373"/>
      <c r="K16" s="374"/>
      <c r="M16" s="344"/>
      <c r="N16" s="344"/>
      <c r="O16" s="344"/>
      <c r="P16" s="344"/>
    </row>
    <row r="17" spans="2:16" s="132" customFormat="1" x14ac:dyDescent="0.3"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2:16" s="132" customFormat="1" ht="14.55" customHeight="1" x14ac:dyDescent="0.3">
      <c r="B18" s="351" t="s">
        <v>241</v>
      </c>
      <c r="C18" s="352"/>
      <c r="D18" s="352"/>
      <c r="E18" s="352"/>
      <c r="F18" s="352"/>
      <c r="G18" s="352"/>
      <c r="H18" s="352"/>
      <c r="I18" s="352"/>
      <c r="J18" s="352"/>
      <c r="K18" s="353"/>
    </row>
    <row r="19" spans="2:16" s="132" customFormat="1" x14ac:dyDescent="0.3">
      <c r="B19" s="354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2:16" s="132" customFormat="1" x14ac:dyDescent="0.3">
      <c r="B20" s="286"/>
      <c r="C20" s="286"/>
      <c r="D20" s="286"/>
      <c r="E20" s="286"/>
      <c r="F20" s="286"/>
      <c r="G20" s="286"/>
      <c r="H20" s="286"/>
      <c r="I20" s="286"/>
      <c r="J20" s="286"/>
      <c r="K20" s="286"/>
    </row>
    <row r="21" spans="2:16" s="132" customFormat="1" ht="14.55" customHeight="1" x14ac:dyDescent="0.3">
      <c r="B21" s="357" t="s">
        <v>286</v>
      </c>
      <c r="C21" s="358"/>
      <c r="D21" s="358"/>
      <c r="E21" s="358"/>
      <c r="F21" s="358"/>
      <c r="G21" s="358"/>
      <c r="H21" s="358"/>
      <c r="I21" s="358"/>
      <c r="J21" s="358"/>
      <c r="K21" s="359"/>
      <c r="M21" s="287"/>
    </row>
    <row r="22" spans="2:16" s="132" customFormat="1" x14ac:dyDescent="0.3">
      <c r="B22" s="360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2:16" s="132" customFormat="1" x14ac:dyDescent="0.3">
      <c r="B23" s="363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2:16" x14ac:dyDescent="0.3">
      <c r="B24" s="349"/>
      <c r="C24" s="349"/>
      <c r="D24" s="349"/>
      <c r="E24" s="349"/>
      <c r="F24" s="349"/>
      <c r="G24" s="349"/>
      <c r="H24" s="349"/>
      <c r="I24" s="349"/>
      <c r="J24" s="349"/>
      <c r="K24" s="349"/>
    </row>
    <row r="25" spans="2:16" ht="14.55" customHeight="1" x14ac:dyDescent="0.3">
      <c r="B25" s="383" t="s">
        <v>232</v>
      </c>
      <c r="C25" s="383"/>
      <c r="D25" s="383"/>
      <c r="E25" s="383"/>
      <c r="F25" s="383"/>
      <c r="G25" s="383"/>
      <c r="H25" s="383"/>
      <c r="I25" s="383"/>
      <c r="J25" s="383"/>
      <c r="K25" s="383"/>
    </row>
    <row r="26" spans="2:16" x14ac:dyDescent="0.3">
      <c r="B26" s="342" t="s">
        <v>233</v>
      </c>
      <c r="C26" s="342"/>
      <c r="D26" s="342"/>
      <c r="E26" s="342"/>
      <c r="F26" s="342"/>
      <c r="G26" s="342"/>
      <c r="H26" s="342"/>
      <c r="I26" s="342"/>
      <c r="J26" s="342"/>
      <c r="K26" s="342"/>
    </row>
    <row r="27" spans="2:16" x14ac:dyDescent="0.3">
      <c r="B27" s="272"/>
      <c r="C27" s="342" t="s">
        <v>242</v>
      </c>
      <c r="D27" s="384"/>
      <c r="E27" s="384"/>
      <c r="F27" s="384"/>
      <c r="G27" s="384"/>
      <c r="H27" s="384"/>
      <c r="I27" s="384"/>
      <c r="J27" s="384"/>
      <c r="K27" s="384"/>
    </row>
    <row r="28" spans="2:16" x14ac:dyDescent="0.3">
      <c r="B28" s="342" t="s">
        <v>234</v>
      </c>
      <c r="C28" s="342"/>
      <c r="D28" s="342"/>
      <c r="E28" s="342"/>
      <c r="F28" s="342"/>
      <c r="G28" s="342"/>
      <c r="H28" s="342"/>
      <c r="I28" s="342"/>
      <c r="J28" s="342"/>
      <c r="K28" s="342"/>
    </row>
    <row r="29" spans="2:16" ht="14.55" customHeight="1" x14ac:dyDescent="0.3">
      <c r="B29" s="340" t="s">
        <v>235</v>
      </c>
      <c r="C29" s="340"/>
      <c r="D29" s="340"/>
      <c r="E29" s="340"/>
      <c r="F29" s="340"/>
      <c r="G29" s="340"/>
      <c r="H29" s="340"/>
      <c r="I29" s="340"/>
      <c r="J29" s="340"/>
      <c r="K29" s="340"/>
    </row>
    <row r="30" spans="2:16" x14ac:dyDescent="0.3">
      <c r="B30" s="340"/>
      <c r="C30" s="340"/>
      <c r="D30" s="340"/>
      <c r="E30" s="340"/>
      <c r="F30" s="340"/>
      <c r="G30" s="340"/>
      <c r="H30" s="340"/>
      <c r="I30" s="340"/>
      <c r="J30" s="340"/>
      <c r="K30" s="340"/>
    </row>
    <row r="31" spans="2:16" s="132" customFormat="1" ht="26.55" customHeight="1" x14ac:dyDescent="0.3">
      <c r="B31" s="340" t="s">
        <v>278</v>
      </c>
      <c r="C31" s="340"/>
      <c r="D31" s="340"/>
      <c r="E31" s="340"/>
      <c r="F31" s="340"/>
      <c r="G31" s="340"/>
      <c r="H31" s="340"/>
      <c r="I31" s="340"/>
      <c r="J31" s="340"/>
      <c r="K31" s="340"/>
      <c r="M31" s="344" t="s">
        <v>277</v>
      </c>
      <c r="N31" s="344"/>
      <c r="O31" s="344"/>
      <c r="P31" s="344"/>
    </row>
    <row r="32" spans="2:16" x14ac:dyDescent="0.3">
      <c r="B32" s="340" t="s">
        <v>236</v>
      </c>
      <c r="C32" s="340"/>
      <c r="D32" s="340"/>
      <c r="E32" s="340"/>
      <c r="F32" s="340"/>
      <c r="G32" s="340"/>
      <c r="H32" s="340"/>
      <c r="I32" s="340"/>
      <c r="J32" s="340"/>
      <c r="K32" s="340"/>
    </row>
    <row r="33" spans="2:16" x14ac:dyDescent="0.3">
      <c r="B33" s="340"/>
      <c r="C33" s="340"/>
      <c r="D33" s="340"/>
      <c r="E33" s="340"/>
      <c r="F33" s="340"/>
      <c r="G33" s="340"/>
      <c r="H33" s="340"/>
      <c r="I33" s="340"/>
      <c r="J33" s="340"/>
      <c r="K33" s="340"/>
    </row>
    <row r="35" spans="2:16" x14ac:dyDescent="0.3">
      <c r="B35" s="294" t="s">
        <v>270</v>
      </c>
    </row>
    <row r="36" spans="2:16" x14ac:dyDescent="0.3">
      <c r="B36" s="342" t="s">
        <v>273</v>
      </c>
      <c r="C36" s="342"/>
      <c r="D36" s="342"/>
      <c r="E36" s="342"/>
      <c r="F36" s="342"/>
      <c r="G36" s="342"/>
      <c r="H36" s="342"/>
      <c r="I36" s="342"/>
      <c r="J36" s="342"/>
      <c r="K36" s="342"/>
    </row>
    <row r="37" spans="2:16" ht="30" customHeight="1" x14ac:dyDescent="0.3">
      <c r="B37" s="340" t="s">
        <v>274</v>
      </c>
      <c r="C37" s="340"/>
      <c r="D37" s="340"/>
      <c r="E37" s="340"/>
      <c r="F37" s="340"/>
      <c r="G37" s="340"/>
      <c r="H37" s="340"/>
      <c r="I37" s="340"/>
      <c r="J37" s="340"/>
      <c r="K37" s="340"/>
      <c r="M37" s="343" t="s">
        <v>276</v>
      </c>
      <c r="N37" s="343"/>
      <c r="O37" s="343"/>
      <c r="P37" s="343"/>
    </row>
    <row r="38" spans="2:16" x14ac:dyDescent="0.3">
      <c r="B38" s="340" t="s">
        <v>271</v>
      </c>
      <c r="C38" s="340"/>
      <c r="D38" s="340"/>
      <c r="E38" s="340"/>
      <c r="F38" s="340"/>
      <c r="G38" s="340"/>
      <c r="H38" s="340"/>
      <c r="I38" s="340"/>
      <c r="J38" s="340"/>
      <c r="K38" s="340"/>
      <c r="M38" s="341" t="s">
        <v>275</v>
      </c>
      <c r="N38" s="341"/>
      <c r="O38" s="341"/>
      <c r="P38" s="341"/>
    </row>
  </sheetData>
  <mergeCells count="27"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M15:P16"/>
    <mergeCell ref="B6:K6"/>
    <mergeCell ref="B5:K5"/>
    <mergeCell ref="B9:K9"/>
    <mergeCell ref="B24:K24"/>
    <mergeCell ref="B17:K17"/>
    <mergeCell ref="B18:K19"/>
    <mergeCell ref="B21:K23"/>
    <mergeCell ref="B14:K16"/>
    <mergeCell ref="B38:K38"/>
    <mergeCell ref="M13:P13"/>
    <mergeCell ref="B36:K36"/>
    <mergeCell ref="B37:K37"/>
    <mergeCell ref="M38:P38"/>
    <mergeCell ref="M37:P37"/>
    <mergeCell ref="M31:P31"/>
    <mergeCell ref="B31:K31"/>
  </mergeCells>
  <hyperlinks>
    <hyperlink ref="M12:O12" r:id="rId1" display="See all Step 4&amp;5 Guidance" xr:uid="{00000000-0004-0000-0000-000001000000}"/>
    <hyperlink ref="M37:O37" r:id="rId2" display="See the Steps 4&amp;5 Metric Dashboard " xr:uid="{00000000-0004-0000-0000-000002000000}"/>
    <hyperlink ref="M31:O31" r:id="rId3" display="See the Volunteer &amp; Neighboring Communities Guidance" xr:uid="{00000000-0004-0000-0000-000003000000}"/>
    <hyperlink ref="M13:O13" r:id="rId4" display="See the Data Collection Process Guide" xr:uid="{00000000-0004-0000-0000-000004000000}"/>
    <hyperlink ref="M38:O38" r:id="rId5" display="See the Climate Metric Tracker" xr:uid="{00000000-0004-0000-0000-000005000000}"/>
    <hyperlink ref="M37:P37" r:id="rId6" display="See the Steps 4&amp;5 Metric Dashboard " xr:uid="{9464BA12-21CD-43B1-A849-6B22127E5471}"/>
    <hyperlink ref="Q3" r:id="rId7" xr:uid="{43CB0C2C-404F-450F-915D-6FEDFF8E7A12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5.77734375" customWidth="1"/>
    <col min="8" max="8" width="15.77734375" style="109" hidden="1" customWidth="1"/>
    <col min="9" max="9" width="12.77734375" customWidth="1"/>
    <col min="10" max="10" width="11.77734375" customWidth="1"/>
    <col min="11" max="11" width="14.21875" customWidth="1"/>
    <col min="12" max="12" width="10" style="273" customWidth="1"/>
    <col min="13" max="13" width="5.44140625" style="273" customWidth="1"/>
    <col min="14" max="14" width="58" customWidth="1"/>
    <col min="15" max="27" width="7.44140625" customWidth="1"/>
  </cols>
  <sheetData>
    <row r="1" spans="1:27" ht="33" customHeight="1" x14ac:dyDescent="0.4">
      <c r="A1" s="1"/>
      <c r="B1" s="397" t="s">
        <v>4</v>
      </c>
      <c r="C1" s="398"/>
      <c r="D1" s="398"/>
      <c r="E1" s="398"/>
      <c r="F1" s="398"/>
      <c r="G1" s="398"/>
      <c r="H1" s="398"/>
      <c r="I1" s="398"/>
      <c r="J1" s="398"/>
      <c r="K1" s="398"/>
      <c r="L1" s="393" t="s">
        <v>238</v>
      </c>
      <c r="M1" s="393"/>
      <c r="N1" s="279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">
      <c r="A3" s="1"/>
      <c r="B3" s="394" t="s">
        <v>330</v>
      </c>
      <c r="C3" s="395"/>
      <c r="D3" s="395"/>
      <c r="E3" s="395"/>
      <c r="F3" s="396"/>
      <c r="G3" s="4" t="s">
        <v>3</v>
      </c>
      <c r="H3" s="7" t="s">
        <v>142</v>
      </c>
      <c r="I3" s="7" t="s">
        <v>124</v>
      </c>
      <c r="J3" s="5" t="s">
        <v>125</v>
      </c>
      <c r="K3" s="5" t="s">
        <v>126</v>
      </c>
      <c r="L3" s="275" t="s">
        <v>188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">
      <c r="A4" s="1"/>
      <c r="B4" s="403" t="s">
        <v>331</v>
      </c>
      <c r="C4" s="401"/>
      <c r="D4" s="401"/>
      <c r="E4" s="401"/>
      <c r="F4" s="401"/>
      <c r="G4" s="401"/>
      <c r="H4" s="401"/>
      <c r="I4" s="401"/>
      <c r="J4" s="401"/>
      <c r="K4" s="401"/>
      <c r="L4" s="275" t="s">
        <v>189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">
      <c r="A5" s="1"/>
      <c r="B5" s="124">
        <v>1.1000000000000001</v>
      </c>
      <c r="C5" s="405" t="s">
        <v>6</v>
      </c>
      <c r="D5" s="406"/>
      <c r="E5" s="406"/>
      <c r="F5" s="406"/>
      <c r="G5" s="121" t="s">
        <v>8</v>
      </c>
      <c r="H5" s="125"/>
      <c r="I5" s="125"/>
      <c r="J5" s="126"/>
      <c r="K5" s="127"/>
      <c r="L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">
      <c r="A6" s="1"/>
      <c r="B6" s="122">
        <v>1.2</v>
      </c>
      <c r="C6" s="407" t="s">
        <v>10</v>
      </c>
      <c r="D6" s="408"/>
      <c r="E6" s="408"/>
      <c r="F6" s="409"/>
      <c r="G6" s="8" t="s">
        <v>11</v>
      </c>
      <c r="H6" s="123"/>
      <c r="I6" s="125"/>
      <c r="J6" s="126"/>
      <c r="K6" s="127"/>
      <c r="L6" s="277"/>
      <c r="N6" s="27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">
      <c r="A7" s="1"/>
      <c r="B7" s="15">
        <v>1.3</v>
      </c>
      <c r="C7" s="404" t="s">
        <v>13</v>
      </c>
      <c r="D7" s="395"/>
      <c r="E7" s="395"/>
      <c r="F7" s="396"/>
      <c r="G7" s="31" t="s">
        <v>14</v>
      </c>
      <c r="H7" s="125"/>
      <c r="I7" s="125"/>
      <c r="J7" s="126"/>
      <c r="K7" s="127"/>
      <c r="L7" s="277"/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">
      <c r="A8" s="1"/>
      <c r="B8" s="5" t="s">
        <v>209</v>
      </c>
      <c r="C8" s="386" t="s">
        <v>127</v>
      </c>
      <c r="D8" s="391"/>
      <c r="E8" s="391"/>
      <c r="F8" s="392"/>
      <c r="G8" s="110" t="s">
        <v>132</v>
      </c>
      <c r="H8" s="123"/>
      <c r="I8" s="125"/>
      <c r="J8" s="126"/>
      <c r="K8" s="127"/>
      <c r="L8" s="385" t="s">
        <v>266</v>
      </c>
      <c r="M8" s="273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">
      <c r="A9" s="1"/>
      <c r="B9" s="5" t="s">
        <v>210</v>
      </c>
      <c r="C9" s="386" t="s">
        <v>129</v>
      </c>
      <c r="D9" s="387"/>
      <c r="E9" s="387"/>
      <c r="F9" s="388"/>
      <c r="G9" s="111" t="s">
        <v>130</v>
      </c>
      <c r="H9" s="125"/>
      <c r="I9" s="125"/>
      <c r="J9" s="126"/>
      <c r="K9" s="127"/>
      <c r="L9" s="385"/>
      <c r="M9" s="273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">
      <c r="A10" s="1"/>
      <c r="B10" s="399" t="s">
        <v>16</v>
      </c>
      <c r="C10" s="398"/>
      <c r="D10" s="398"/>
      <c r="E10" s="398"/>
      <c r="F10" s="398"/>
      <c r="G10" s="398"/>
      <c r="H10" s="398"/>
      <c r="I10" s="398"/>
      <c r="J10" s="398"/>
      <c r="K10" s="398"/>
      <c r="L10" s="27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">
      <c r="A11" s="1"/>
      <c r="B11" s="30">
        <v>1.4</v>
      </c>
      <c r="C11" s="400" t="s">
        <v>178</v>
      </c>
      <c r="D11" s="401"/>
      <c r="E11" s="401"/>
      <c r="F11" s="402"/>
      <c r="G11" s="183" t="s">
        <v>19</v>
      </c>
      <c r="H11" s="180"/>
      <c r="I11" s="180"/>
      <c r="J11" s="234"/>
      <c r="K11" s="235"/>
      <c r="L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">
      <c r="A12" s="1"/>
      <c r="B12" s="124">
        <v>1.5</v>
      </c>
      <c r="C12" s="410" t="s">
        <v>20</v>
      </c>
      <c r="D12" s="406"/>
      <c r="E12" s="406"/>
      <c r="F12" s="406"/>
      <c r="G12" s="117" t="s">
        <v>19</v>
      </c>
      <c r="H12" s="173"/>
      <c r="I12" s="173"/>
      <c r="J12" s="176"/>
      <c r="K12" s="97"/>
      <c r="L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50">
        <v>1.6</v>
      </c>
      <c r="C13" s="411" t="s">
        <v>355</v>
      </c>
      <c r="D13" s="398"/>
      <c r="E13" s="398"/>
      <c r="F13" s="412"/>
      <c r="G13" s="184" t="s">
        <v>19</v>
      </c>
      <c r="H13" s="185"/>
      <c r="I13" s="173"/>
      <c r="J13" s="186"/>
      <c r="K13" s="187"/>
      <c r="L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">
      <c r="A14" s="1"/>
      <c r="B14" s="5" t="s">
        <v>211</v>
      </c>
      <c r="C14" s="389" t="s">
        <v>131</v>
      </c>
      <c r="D14" s="390"/>
      <c r="E14" s="390"/>
      <c r="F14" s="390"/>
      <c r="G14" s="118" t="s">
        <v>132</v>
      </c>
      <c r="H14" s="173"/>
      <c r="I14" s="181"/>
      <c r="J14" s="231"/>
      <c r="K14" s="182"/>
      <c r="L14" s="275" t="s">
        <v>266</v>
      </c>
      <c r="M14" s="273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">
      <c r="A15" s="1"/>
      <c r="B15" s="414" t="s">
        <v>45</v>
      </c>
      <c r="C15" s="415"/>
      <c r="D15" s="415"/>
      <c r="E15" s="415"/>
      <c r="F15" s="415"/>
      <c r="G15" s="415"/>
      <c r="H15" s="415"/>
      <c r="I15" s="415"/>
      <c r="J15" s="415"/>
      <c r="K15" s="415"/>
      <c r="L15" s="277"/>
      <c r="M15" s="27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77"/>
      <c r="M16" s="27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">
      <c r="A17" s="1"/>
      <c r="B17" s="394" t="s">
        <v>25</v>
      </c>
      <c r="C17" s="395"/>
      <c r="D17" s="395"/>
      <c r="E17" s="395"/>
      <c r="F17" s="396"/>
      <c r="G17" s="4" t="s">
        <v>3</v>
      </c>
      <c r="H17" s="4"/>
      <c r="I17" s="7" t="s">
        <v>124</v>
      </c>
      <c r="J17" s="5" t="s">
        <v>125</v>
      </c>
      <c r="K17" s="5" t="s">
        <v>126</v>
      </c>
      <c r="L17" s="292" t="s">
        <v>188</v>
      </c>
      <c r="M17" s="277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">
      <c r="A18" s="1"/>
      <c r="B18" s="403" t="s">
        <v>27</v>
      </c>
      <c r="C18" s="401"/>
      <c r="D18" s="401"/>
      <c r="E18" s="401"/>
      <c r="F18" s="401"/>
      <c r="G18" s="401"/>
      <c r="H18" s="401"/>
      <c r="I18" s="401"/>
      <c r="J18" s="401"/>
      <c r="K18" s="401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">
      <c r="A19" s="1"/>
      <c r="B19" s="14">
        <v>2.1</v>
      </c>
      <c r="C19" s="413" t="s">
        <v>356</v>
      </c>
      <c r="D19" s="395"/>
      <c r="E19" s="395"/>
      <c r="F19" s="396"/>
      <c r="G19" s="80" t="s">
        <v>166</v>
      </c>
      <c r="H19" s="32"/>
      <c r="I19" s="22"/>
      <c r="J19" s="29"/>
      <c r="K19" s="12"/>
      <c r="L19" s="277"/>
      <c r="M19" s="277"/>
      <c r="N19" s="27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">
      <c r="A20" s="1"/>
      <c r="B20" s="14">
        <v>2.2000000000000002</v>
      </c>
      <c r="C20" s="404" t="s">
        <v>357</v>
      </c>
      <c r="D20" s="395"/>
      <c r="E20" s="395"/>
      <c r="F20" s="396"/>
      <c r="G20" s="31" t="s">
        <v>165</v>
      </c>
      <c r="H20" s="37"/>
      <c r="I20" s="32"/>
      <c r="J20" s="33"/>
      <c r="K20" s="168"/>
      <c r="L20" s="275" t="s">
        <v>190</v>
      </c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">
      <c r="A21" s="1"/>
      <c r="B21" s="14" t="s">
        <v>31</v>
      </c>
      <c r="C21" s="404" t="s">
        <v>32</v>
      </c>
      <c r="D21" s="395"/>
      <c r="E21" s="395"/>
      <c r="F21" s="396"/>
      <c r="G21" s="31" t="s">
        <v>166</v>
      </c>
      <c r="H21" s="22"/>
      <c r="I21" s="22"/>
      <c r="J21" s="29"/>
      <c r="K21" s="117"/>
      <c r="L21" s="334" t="s">
        <v>283</v>
      </c>
      <c r="M21" s="334" t="s">
        <v>191</v>
      </c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">
      <c r="A22" s="1"/>
      <c r="B22" s="14" t="s">
        <v>34</v>
      </c>
      <c r="C22" s="404" t="s">
        <v>35</v>
      </c>
      <c r="D22" s="395"/>
      <c r="E22" s="395"/>
      <c r="F22" s="396"/>
      <c r="G22" s="31" t="s">
        <v>165</v>
      </c>
      <c r="H22" s="22"/>
      <c r="I22" s="32"/>
      <c r="J22" s="167"/>
      <c r="K22" s="117"/>
      <c r="L22" s="416" t="s">
        <v>390</v>
      </c>
      <c r="M22" s="417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">
      <c r="A23" s="1"/>
      <c r="B23" s="14" t="s">
        <v>37</v>
      </c>
      <c r="C23" s="404" t="s">
        <v>32</v>
      </c>
      <c r="D23" s="395"/>
      <c r="E23" s="395"/>
      <c r="F23" s="396"/>
      <c r="G23" s="31" t="s">
        <v>166</v>
      </c>
      <c r="H23" s="37"/>
      <c r="I23" s="22"/>
      <c r="J23" s="29"/>
      <c r="K23" s="117"/>
      <c r="L23" s="277"/>
      <c r="M23" s="277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">
      <c r="A24" s="1"/>
      <c r="B24" s="14" t="s">
        <v>38</v>
      </c>
      <c r="C24" s="404" t="s">
        <v>39</v>
      </c>
      <c r="D24" s="395"/>
      <c r="E24" s="395"/>
      <c r="F24" s="396"/>
      <c r="G24" s="31" t="s">
        <v>165</v>
      </c>
      <c r="H24" s="22"/>
      <c r="I24" s="226"/>
      <c r="J24" s="33"/>
      <c r="K24" s="8"/>
      <c r="L24" s="277"/>
      <c r="M24" s="277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">
      <c r="A25" s="1"/>
      <c r="B25" s="14">
        <v>2.2999999999999998</v>
      </c>
      <c r="C25" s="404" t="s">
        <v>40</v>
      </c>
      <c r="D25" s="395"/>
      <c r="E25" s="395"/>
      <c r="F25" s="396"/>
      <c r="G25" s="31" t="s">
        <v>41</v>
      </c>
      <c r="H25" s="22"/>
      <c r="I25" s="22"/>
      <c r="J25" s="29"/>
      <c r="K25" s="12"/>
      <c r="L25" s="277"/>
      <c r="M25" s="277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">
      <c r="A26" s="1"/>
      <c r="B26" s="14">
        <v>2.4</v>
      </c>
      <c r="C26" s="404" t="s">
        <v>358</v>
      </c>
      <c r="D26" s="395"/>
      <c r="E26" s="395"/>
      <c r="F26" s="396"/>
      <c r="G26" s="19" t="s">
        <v>7</v>
      </c>
      <c r="H26" s="163"/>
      <c r="I26" s="164"/>
      <c r="J26" s="165"/>
      <c r="K26" s="166"/>
      <c r="L26" s="277"/>
      <c r="M26" s="277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">
      <c r="A27" s="1"/>
      <c r="B27" s="403" t="s">
        <v>42</v>
      </c>
      <c r="C27" s="401"/>
      <c r="D27" s="401"/>
      <c r="E27" s="401"/>
      <c r="F27" s="401"/>
      <c r="G27" s="401"/>
      <c r="H27" s="401"/>
      <c r="I27" s="401"/>
      <c r="J27" s="401"/>
      <c r="K27" s="401"/>
      <c r="L27" s="277"/>
      <c r="M27" s="27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">
      <c r="A28" s="1"/>
      <c r="B28" s="14">
        <v>2.5</v>
      </c>
      <c r="C28" s="413" t="s">
        <v>44</v>
      </c>
      <c r="D28" s="395"/>
      <c r="E28" s="395"/>
      <c r="F28" s="396"/>
      <c r="G28" s="80" t="s">
        <v>166</v>
      </c>
      <c r="H28" s="42"/>
      <c r="I28" s="42"/>
      <c r="J28" s="88"/>
      <c r="K28" s="13"/>
      <c r="L28" s="278"/>
      <c r="M28" s="278"/>
      <c r="N28" s="274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">
      <c r="A29" s="1"/>
      <c r="B29" s="43">
        <v>2.6</v>
      </c>
      <c r="C29" s="404" t="s">
        <v>47</v>
      </c>
      <c r="D29" s="395"/>
      <c r="E29" s="395"/>
      <c r="F29" s="396"/>
      <c r="G29" s="19" t="s">
        <v>165</v>
      </c>
      <c r="H29" s="32"/>
      <c r="I29" s="32"/>
      <c r="J29" s="236"/>
      <c r="K29" s="12"/>
      <c r="L29" s="275" t="s">
        <v>190</v>
      </c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">
      <c r="A30" s="1"/>
      <c r="B30" s="14" t="s">
        <v>49</v>
      </c>
      <c r="C30" s="404" t="s">
        <v>32</v>
      </c>
      <c r="D30" s="395"/>
      <c r="E30" s="395"/>
      <c r="F30" s="396"/>
      <c r="G30" s="31" t="s">
        <v>166</v>
      </c>
      <c r="H30" s="22"/>
      <c r="I30" s="22"/>
      <c r="J30" s="26"/>
      <c r="K30" s="12"/>
      <c r="L30" s="275" t="s">
        <v>283</v>
      </c>
      <c r="M30" s="275" t="s">
        <v>191</v>
      </c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">
      <c r="A31" s="1"/>
      <c r="B31" s="14" t="s">
        <v>50</v>
      </c>
      <c r="C31" s="404" t="s">
        <v>35</v>
      </c>
      <c r="D31" s="395"/>
      <c r="E31" s="395"/>
      <c r="F31" s="396"/>
      <c r="G31" s="31" t="s">
        <v>165</v>
      </c>
      <c r="H31" s="42"/>
      <c r="I31" s="226"/>
      <c r="J31" s="45"/>
      <c r="K31" s="12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">
      <c r="A32" s="1"/>
      <c r="B32" s="14" t="s">
        <v>51</v>
      </c>
      <c r="C32" s="404" t="s">
        <v>32</v>
      </c>
      <c r="D32" s="395"/>
      <c r="E32" s="395"/>
      <c r="F32" s="396"/>
      <c r="G32" s="31" t="s">
        <v>166</v>
      </c>
      <c r="H32" s="32"/>
      <c r="I32" s="35"/>
      <c r="J32" s="9"/>
      <c r="K32" s="12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">
      <c r="A33" s="1"/>
      <c r="B33" s="48" t="s">
        <v>53</v>
      </c>
      <c r="C33" s="404" t="s">
        <v>39</v>
      </c>
      <c r="D33" s="395"/>
      <c r="E33" s="395"/>
      <c r="F33" s="396"/>
      <c r="G33" s="31" t="s">
        <v>165</v>
      </c>
      <c r="H33" s="35"/>
      <c r="I33" s="35"/>
      <c r="J33" s="45"/>
      <c r="K33" s="12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">
      <c r="A34" s="1"/>
      <c r="B34" s="14">
        <v>2.7</v>
      </c>
      <c r="C34" s="404" t="s">
        <v>267</v>
      </c>
      <c r="D34" s="395"/>
      <c r="E34" s="395"/>
      <c r="F34" s="396"/>
      <c r="G34" s="31" t="s">
        <v>41</v>
      </c>
      <c r="H34" s="35"/>
      <c r="I34" s="35"/>
      <c r="J34" s="18"/>
      <c r="K34" s="12"/>
      <c r="L34" s="277"/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">
      <c r="A35" s="1"/>
      <c r="B35" s="14">
        <v>2.8</v>
      </c>
      <c r="C35" s="404" t="s">
        <v>54</v>
      </c>
      <c r="D35" s="395"/>
      <c r="E35" s="395"/>
      <c r="F35" s="396"/>
      <c r="G35" s="19" t="s">
        <v>7</v>
      </c>
      <c r="H35" s="169"/>
      <c r="I35" s="169"/>
      <c r="J35" s="170"/>
      <c r="K35" s="166"/>
      <c r="L35" s="277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">
      <c r="A36" s="1"/>
      <c r="B36" s="418" t="s">
        <v>45</v>
      </c>
      <c r="C36" s="395"/>
      <c r="D36" s="395"/>
      <c r="E36" s="395"/>
      <c r="F36" s="395"/>
      <c r="G36" s="395"/>
      <c r="H36" s="395"/>
      <c r="I36" s="395"/>
      <c r="J36" s="395"/>
      <c r="K36" s="396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27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27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27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27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27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27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27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27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27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27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27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27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27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27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27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27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27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27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27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27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27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27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27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27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7">
    <mergeCell ref="L22:M22"/>
    <mergeCell ref="B36:K36"/>
    <mergeCell ref="C35:F35"/>
    <mergeCell ref="C34:F34"/>
    <mergeCell ref="B27:K27"/>
    <mergeCell ref="C32:F32"/>
    <mergeCell ref="C33:F33"/>
    <mergeCell ref="C31:F31"/>
    <mergeCell ref="C30:F30"/>
    <mergeCell ref="C25:F25"/>
    <mergeCell ref="C26:F26"/>
    <mergeCell ref="C23:F23"/>
    <mergeCell ref="C28:F28"/>
    <mergeCell ref="C29:F29"/>
    <mergeCell ref="C24:F24"/>
    <mergeCell ref="C22:F22"/>
    <mergeCell ref="C21:F21"/>
    <mergeCell ref="C12:F12"/>
    <mergeCell ref="C13:F13"/>
    <mergeCell ref="C19:F19"/>
    <mergeCell ref="C20:F20"/>
    <mergeCell ref="B15:K15"/>
    <mergeCell ref="B18:K18"/>
    <mergeCell ref="B17:F17"/>
    <mergeCell ref="L8:L9"/>
    <mergeCell ref="C9:F9"/>
    <mergeCell ref="C14:F14"/>
    <mergeCell ref="C8:F8"/>
    <mergeCell ref="L1:M1"/>
    <mergeCell ref="B3:F3"/>
    <mergeCell ref="B1:K1"/>
    <mergeCell ref="B10:K10"/>
    <mergeCell ref="C11:F11"/>
    <mergeCell ref="B4:K4"/>
    <mergeCell ref="C7:F7"/>
    <mergeCell ref="C5:F5"/>
    <mergeCell ref="C6:F6"/>
  </mergeCells>
  <conditionalFormatting sqref="K5:K9">
    <cfRule type="expression" dxfId="93" priority="60">
      <formula>J5&gt;I5</formula>
    </cfRule>
    <cfRule type="expression" dxfId="92" priority="61">
      <formula>J5&lt;I5</formula>
    </cfRule>
  </conditionalFormatting>
  <conditionalFormatting sqref="K11:K13">
    <cfRule type="expression" dxfId="91" priority="43">
      <formula>K11&lt;0</formula>
    </cfRule>
    <cfRule type="expression" dxfId="90" priority="44">
      <formula>K11&gt;0</formula>
    </cfRule>
  </conditionalFormatting>
  <conditionalFormatting sqref="K14">
    <cfRule type="expression" dxfId="89" priority="3">
      <formula>J14&gt;I14</formula>
    </cfRule>
    <cfRule type="expression" dxfId="88" priority="4">
      <formula>J14&lt;I14</formula>
    </cfRule>
  </conditionalFormatting>
  <conditionalFormatting sqref="K19">
    <cfRule type="cellIs" dxfId="87" priority="58" stopIfTrue="1" operator="lessThan">
      <formula>0</formula>
    </cfRule>
    <cfRule type="cellIs" dxfId="86" priority="59" stopIfTrue="1" operator="greaterThan">
      <formula>0</formula>
    </cfRule>
  </conditionalFormatting>
  <conditionalFormatting sqref="K25:K26">
    <cfRule type="cellIs" dxfId="85" priority="27" stopIfTrue="1" operator="lessThan">
      <formula>0</formula>
    </cfRule>
    <cfRule type="cellIs" dxfId="84" priority="28" stopIfTrue="1" operator="greaterThan">
      <formula>0</formula>
    </cfRule>
  </conditionalFormatting>
  <conditionalFormatting sqref="K28:K35">
    <cfRule type="cellIs" dxfId="83" priority="1" stopIfTrue="1" operator="lessThan">
      <formula>0</formula>
    </cfRule>
    <cfRule type="cellIs" dxfId="82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  <hyperlink ref="L22:M22" r:id="rId12" display="Green Building Information Center" xr:uid="{2B93AF5F-8892-4E67-9A4E-E296C83792EB}"/>
  </hyperlinks>
  <pageMargins left="0.7" right="0.7" top="0.75" bottom="0.75" header="0.3" footer="0.3"/>
  <pageSetup orientation="portrait" horizontalDpi="4294967295" verticalDpi="4294967295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M2" sqref="M2"/>
    </sheetView>
  </sheetViews>
  <sheetFormatPr defaultColWidth="15.21875" defaultRowHeight="15" customHeight="1" x14ac:dyDescent="0.3"/>
  <cols>
    <col min="1" max="1" width="1.44140625" customWidth="1"/>
    <col min="2" max="2" width="8.77734375" customWidth="1"/>
    <col min="3" max="5" width="7.44140625" customWidth="1"/>
    <col min="6" max="6" width="37.21875" customWidth="1"/>
    <col min="7" max="7" width="17.77734375" customWidth="1"/>
    <col min="8" max="8" width="17.77734375" style="109" hidden="1" customWidth="1"/>
    <col min="9" max="10" width="11.77734375" customWidth="1"/>
    <col min="11" max="11" width="14.44140625" customWidth="1"/>
    <col min="12" max="12" width="12.109375" style="273" customWidth="1"/>
    <col min="13" max="13" width="50.21875" customWidth="1"/>
    <col min="14" max="25" width="7.44140625" customWidth="1"/>
  </cols>
  <sheetData>
    <row r="1" spans="1:26" ht="27" customHeight="1" x14ac:dyDescent="0.4">
      <c r="A1" s="1"/>
      <c r="B1" s="421" t="s">
        <v>1</v>
      </c>
      <c r="C1" s="422"/>
      <c r="D1" s="422"/>
      <c r="E1" s="422"/>
      <c r="F1" s="422"/>
      <c r="G1" s="422"/>
      <c r="H1" s="422"/>
      <c r="I1" s="422"/>
      <c r="J1" s="422"/>
      <c r="K1" s="423"/>
      <c r="L1" s="276"/>
      <c r="M1" s="280" t="s">
        <v>237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1.95" customHeight="1" x14ac:dyDescent="0.3">
      <c r="A2" s="1"/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">
      <c r="A3" s="1"/>
      <c r="B3" s="426" t="s">
        <v>317</v>
      </c>
      <c r="C3" s="408"/>
      <c r="D3" s="408"/>
      <c r="E3" s="408"/>
      <c r="F3" s="408"/>
      <c r="G3" s="74" t="s">
        <v>3</v>
      </c>
      <c r="H3" s="75" t="s">
        <v>142</v>
      </c>
      <c r="I3" s="271" t="s">
        <v>124</v>
      </c>
      <c r="J3" s="75" t="s">
        <v>125</v>
      </c>
      <c r="K3" s="78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">
      <c r="A4" s="1"/>
      <c r="B4" s="403" t="s">
        <v>332</v>
      </c>
      <c r="C4" s="401"/>
      <c r="D4" s="401"/>
      <c r="E4" s="401"/>
      <c r="F4" s="401"/>
      <c r="G4" s="401"/>
      <c r="H4" s="401"/>
      <c r="I4" s="401"/>
      <c r="J4" s="401"/>
      <c r="K4" s="401"/>
      <c r="L4" s="2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">
      <c r="A5" s="1"/>
      <c r="B5" s="124">
        <v>3.1</v>
      </c>
      <c r="C5" s="427" t="s">
        <v>297</v>
      </c>
      <c r="D5" s="406"/>
      <c r="E5" s="406"/>
      <c r="F5" s="406"/>
      <c r="G5" s="293" t="s">
        <v>298</v>
      </c>
      <c r="H5" s="188"/>
      <c r="I5" s="188"/>
      <c r="J5" s="189"/>
      <c r="K5" s="71"/>
      <c r="L5" s="428" t="s">
        <v>303</v>
      </c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">
      <c r="A6" s="1"/>
      <c r="B6" s="124">
        <v>3.2</v>
      </c>
      <c r="C6" s="420" t="s">
        <v>299</v>
      </c>
      <c r="D6" s="406"/>
      <c r="E6" s="406"/>
      <c r="F6" s="406"/>
      <c r="G6" s="207" t="s">
        <v>300</v>
      </c>
      <c r="H6" s="191"/>
      <c r="I6" s="191"/>
      <c r="J6" s="189"/>
      <c r="K6" s="71"/>
      <c r="L6" s="428"/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">
      <c r="A7" s="1"/>
      <c r="B7" s="6">
        <v>3.3</v>
      </c>
      <c r="C7" s="407" t="s">
        <v>301</v>
      </c>
      <c r="D7" s="408"/>
      <c r="E7" s="408"/>
      <c r="F7" s="409"/>
      <c r="G7" s="179" t="s">
        <v>298</v>
      </c>
      <c r="H7" s="190"/>
      <c r="I7" s="190"/>
      <c r="J7" s="21"/>
      <c r="K7" s="17"/>
      <c r="L7" s="428"/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">
      <c r="A8" s="1"/>
      <c r="B8" s="14">
        <v>3.4</v>
      </c>
      <c r="C8" s="413" t="s">
        <v>302</v>
      </c>
      <c r="D8" s="395"/>
      <c r="E8" s="395"/>
      <c r="F8" s="396"/>
      <c r="G8" s="215" t="s">
        <v>300</v>
      </c>
      <c r="H8" s="22"/>
      <c r="I8" s="22"/>
      <c r="J8" s="21"/>
      <c r="K8" s="12"/>
      <c r="L8" s="277"/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">
      <c r="A9" s="1"/>
      <c r="B9" s="14">
        <v>3.5</v>
      </c>
      <c r="C9" s="404" t="s">
        <v>359</v>
      </c>
      <c r="D9" s="395"/>
      <c r="E9" s="395"/>
      <c r="F9" s="396"/>
      <c r="G9" s="19" t="s">
        <v>18</v>
      </c>
      <c r="H9" s="22"/>
      <c r="I9" s="22"/>
      <c r="J9" s="29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">
      <c r="A10" s="1"/>
      <c r="B10" s="5" t="s">
        <v>212</v>
      </c>
      <c r="C10" s="386" t="s">
        <v>133</v>
      </c>
      <c r="D10" s="391"/>
      <c r="E10" s="391"/>
      <c r="F10" s="392"/>
      <c r="G10" s="110" t="s">
        <v>134</v>
      </c>
      <c r="H10" s="149"/>
      <c r="I10" s="149"/>
      <c r="J10" s="150"/>
      <c r="K10" s="151"/>
      <c r="L10" s="419" t="s">
        <v>266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">
      <c r="A11" s="1"/>
      <c r="B11" s="5" t="s">
        <v>213</v>
      </c>
      <c r="C11" s="386" t="s">
        <v>135</v>
      </c>
      <c r="D11" s="387"/>
      <c r="E11" s="387"/>
      <c r="F11" s="388"/>
      <c r="G11" s="111" t="s">
        <v>134</v>
      </c>
      <c r="H11" s="149"/>
      <c r="I11" s="149"/>
      <c r="J11" s="150"/>
      <c r="K11" s="151"/>
      <c r="L11" s="419"/>
      <c r="M11" s="27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">
      <c r="A12" s="1"/>
      <c r="B12" s="5" t="s">
        <v>214</v>
      </c>
      <c r="C12" s="386" t="s">
        <v>136</v>
      </c>
      <c r="D12" s="387"/>
      <c r="E12" s="387"/>
      <c r="F12" s="388"/>
      <c r="G12" s="111" t="s">
        <v>134</v>
      </c>
      <c r="H12" s="149"/>
      <c r="I12" s="149"/>
      <c r="J12" s="150"/>
      <c r="K12" s="12"/>
      <c r="L12" s="419"/>
      <c r="M12" s="27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">
      <c r="A13" s="1"/>
      <c r="B13" s="418" t="s">
        <v>45</v>
      </c>
      <c r="C13" s="395"/>
      <c r="D13" s="395"/>
      <c r="E13" s="395"/>
      <c r="F13" s="395"/>
      <c r="G13" s="395"/>
      <c r="H13" s="395"/>
      <c r="I13" s="395"/>
      <c r="J13" s="395"/>
      <c r="K13" s="396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">
      <c r="A15" s="1"/>
      <c r="B15" s="394" t="s">
        <v>186</v>
      </c>
      <c r="C15" s="395"/>
      <c r="D15" s="395"/>
      <c r="E15" s="395"/>
      <c r="F15" s="396"/>
      <c r="G15" s="4" t="s">
        <v>3</v>
      </c>
      <c r="H15" s="75" t="s">
        <v>142</v>
      </c>
      <c r="I15" s="7" t="s">
        <v>124</v>
      </c>
      <c r="J15" s="5" t="s">
        <v>125</v>
      </c>
      <c r="K15" s="78" t="s">
        <v>126</v>
      </c>
      <c r="L15" s="275" t="s">
        <v>192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">
      <c r="A16" s="1"/>
      <c r="B16" s="14">
        <v>4.0999999999999996</v>
      </c>
      <c r="C16" s="404" t="s">
        <v>21</v>
      </c>
      <c r="D16" s="395"/>
      <c r="E16" s="395"/>
      <c r="F16" s="396"/>
      <c r="G16" s="31" t="s">
        <v>22</v>
      </c>
      <c r="H16" s="77"/>
      <c r="I16" s="228"/>
      <c r="J16" s="33"/>
      <c r="K16" s="20"/>
      <c r="L16" s="277"/>
      <c r="M16" s="27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">
      <c r="A17" s="1"/>
      <c r="B17" s="14">
        <v>4.2</v>
      </c>
      <c r="C17" s="413" t="s">
        <v>23</v>
      </c>
      <c r="D17" s="395"/>
      <c r="E17" s="395"/>
      <c r="F17" s="396"/>
      <c r="G17" s="192" t="s">
        <v>7</v>
      </c>
      <c r="H17" s="237"/>
      <c r="I17" s="237"/>
      <c r="J17" s="238"/>
      <c r="K17" s="239"/>
      <c r="L17" s="277"/>
      <c r="M17" s="27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">
      <c r="A18" s="1"/>
      <c r="B18" s="14" t="s">
        <v>243</v>
      </c>
      <c r="C18" s="404" t="s">
        <v>24</v>
      </c>
      <c r="D18" s="395"/>
      <c r="E18" s="395"/>
      <c r="F18" s="396"/>
      <c r="G18" s="31" t="s">
        <v>26</v>
      </c>
      <c r="H18" s="22"/>
      <c r="I18" s="22"/>
      <c r="J18" s="9"/>
      <c r="K18" s="71"/>
      <c r="L18" s="275" t="s">
        <v>193</v>
      </c>
      <c r="M18" s="27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">
      <c r="A19" s="1"/>
      <c r="B19" s="193" t="s">
        <v>244</v>
      </c>
      <c r="C19" s="404" t="s">
        <v>246</v>
      </c>
      <c r="D19" s="395"/>
      <c r="E19" s="395"/>
      <c r="F19" s="396"/>
      <c r="G19" s="270" t="s">
        <v>248</v>
      </c>
      <c r="H19" s="22"/>
      <c r="I19" s="22"/>
      <c r="J19" s="18"/>
      <c r="K19" s="71"/>
      <c r="L19" s="275" t="s">
        <v>193</v>
      </c>
      <c r="M19" s="27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">
      <c r="A20" s="1"/>
      <c r="B20" s="193" t="s">
        <v>245</v>
      </c>
      <c r="C20" s="404" t="s">
        <v>247</v>
      </c>
      <c r="D20" s="395"/>
      <c r="E20" s="395"/>
      <c r="F20" s="396"/>
      <c r="G20" s="270" t="s">
        <v>249</v>
      </c>
      <c r="H20" s="22"/>
      <c r="I20" s="22"/>
      <c r="J20" s="18"/>
      <c r="K20" s="71"/>
      <c r="L20" s="275" t="s">
        <v>193</v>
      </c>
      <c r="M20" s="27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">
      <c r="A21" s="1"/>
      <c r="B21" s="418" t="s">
        <v>45</v>
      </c>
      <c r="C21" s="395"/>
      <c r="D21" s="395"/>
      <c r="E21" s="395"/>
      <c r="F21" s="395"/>
      <c r="G21" s="395"/>
      <c r="H21" s="395"/>
      <c r="I21" s="395"/>
      <c r="J21" s="395"/>
      <c r="K21" s="409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">
      <c r="A23" s="1"/>
      <c r="B23" s="394" t="s">
        <v>28</v>
      </c>
      <c r="C23" s="395"/>
      <c r="D23" s="395"/>
      <c r="E23" s="395"/>
      <c r="F23" s="396"/>
      <c r="G23" s="4" t="s">
        <v>3</v>
      </c>
      <c r="H23" s="7" t="s">
        <v>142</v>
      </c>
      <c r="I23" s="7" t="s">
        <v>124</v>
      </c>
      <c r="J23" s="5" t="s">
        <v>125</v>
      </c>
      <c r="K23" s="5" t="s">
        <v>126</v>
      </c>
      <c r="L23" s="275" t="s">
        <v>192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">
      <c r="A24" s="1"/>
      <c r="B24" s="14">
        <v>5.0999999999999996</v>
      </c>
      <c r="C24" s="413" t="s">
        <v>289</v>
      </c>
      <c r="D24" s="395"/>
      <c r="E24" s="395"/>
      <c r="F24" s="396"/>
      <c r="G24" s="87" t="s">
        <v>290</v>
      </c>
      <c r="H24" s="42"/>
      <c r="I24" s="42"/>
      <c r="J24" s="88"/>
      <c r="K24" s="13"/>
      <c r="L24" s="275" t="s">
        <v>194</v>
      </c>
      <c r="M24" s="27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">
      <c r="A25" s="1"/>
      <c r="B25" s="14">
        <v>5.2</v>
      </c>
      <c r="C25" s="404" t="s">
        <v>195</v>
      </c>
      <c r="D25" s="395"/>
      <c r="E25" s="395"/>
      <c r="F25" s="396"/>
      <c r="G25" s="38" t="s">
        <v>29</v>
      </c>
      <c r="H25" s="35"/>
      <c r="I25" s="35"/>
      <c r="J25" s="9"/>
      <c r="K25" s="12"/>
      <c r="L25" s="275" t="s">
        <v>194</v>
      </c>
      <c r="M25" s="27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">
      <c r="A26" s="1"/>
      <c r="B26" s="403" t="s">
        <v>30</v>
      </c>
      <c r="C26" s="401"/>
      <c r="D26" s="401"/>
      <c r="E26" s="401"/>
      <c r="F26" s="401"/>
      <c r="G26" s="401"/>
      <c r="H26" s="401"/>
      <c r="I26" s="401"/>
      <c r="J26" s="401"/>
      <c r="K26" s="401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">
      <c r="A27" s="1"/>
      <c r="B27" s="14">
        <v>5.3</v>
      </c>
      <c r="C27" s="404" t="s">
        <v>318</v>
      </c>
      <c r="D27" s="395"/>
      <c r="E27" s="395"/>
      <c r="F27" s="396"/>
      <c r="G27" s="19" t="s">
        <v>33</v>
      </c>
      <c r="H27" s="22"/>
      <c r="I27" s="22"/>
      <c r="J27" s="36"/>
      <c r="K27" s="39"/>
      <c r="L27" s="277"/>
      <c r="M27" s="27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">
      <c r="A28" s="1"/>
      <c r="B28" s="14">
        <v>5.4</v>
      </c>
      <c r="C28" s="404" t="s">
        <v>319</v>
      </c>
      <c r="D28" s="395"/>
      <c r="E28" s="395"/>
      <c r="F28" s="396"/>
      <c r="G28" s="40" t="s">
        <v>36</v>
      </c>
      <c r="H28" s="35"/>
      <c r="I28" s="35"/>
      <c r="J28" s="36"/>
      <c r="K28" s="39"/>
      <c r="L28" s="277"/>
      <c r="M28" s="27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">
      <c r="A29" s="1"/>
      <c r="B29" s="14">
        <v>5.5</v>
      </c>
      <c r="C29" s="430" t="s">
        <v>306</v>
      </c>
      <c r="D29" s="401"/>
      <c r="E29" s="401"/>
      <c r="F29" s="402"/>
      <c r="G29" s="177" t="s">
        <v>307</v>
      </c>
      <c r="H29" s="178"/>
      <c r="I29" s="178"/>
      <c r="J29" s="195"/>
      <c r="K29" s="12"/>
      <c r="L29" s="277"/>
      <c r="M29" s="27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">
      <c r="A30" s="1"/>
      <c r="B30" s="193">
        <v>5.6</v>
      </c>
      <c r="C30" s="427" t="s">
        <v>320</v>
      </c>
      <c r="D30" s="406"/>
      <c r="E30" s="406"/>
      <c r="F30" s="406"/>
      <c r="G30" s="119" t="s">
        <v>33</v>
      </c>
      <c r="H30" s="198"/>
      <c r="I30" s="198"/>
      <c r="J30" s="126"/>
      <c r="K30" s="194"/>
      <c r="L30" s="277"/>
      <c r="M30" s="27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">
      <c r="A31" s="1"/>
      <c r="B31" s="14">
        <v>5.7</v>
      </c>
      <c r="C31" s="407" t="s">
        <v>321</v>
      </c>
      <c r="D31" s="408"/>
      <c r="E31" s="408"/>
      <c r="F31" s="409"/>
      <c r="G31" s="179" t="s">
        <v>33</v>
      </c>
      <c r="H31" s="196"/>
      <c r="I31" s="196"/>
      <c r="J31" s="197"/>
      <c r="K31" s="39"/>
      <c r="L31" s="277"/>
      <c r="M31" s="27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">
      <c r="A32" s="1"/>
      <c r="B32" s="14">
        <v>5.8</v>
      </c>
      <c r="C32" s="404" t="s">
        <v>43</v>
      </c>
      <c r="D32" s="395"/>
      <c r="E32" s="395"/>
      <c r="F32" s="396"/>
      <c r="G32" s="63" t="s">
        <v>7</v>
      </c>
      <c r="H32" s="96"/>
      <c r="I32" s="96"/>
      <c r="J32" s="98"/>
      <c r="K32" s="91"/>
      <c r="L32" s="277"/>
      <c r="M32" s="27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">
      <c r="A33" s="1"/>
      <c r="B33" s="418" t="s">
        <v>45</v>
      </c>
      <c r="C33" s="395"/>
      <c r="D33" s="395"/>
      <c r="E33" s="395"/>
      <c r="F33" s="395"/>
      <c r="G33" s="395"/>
      <c r="H33" s="395"/>
      <c r="I33" s="395"/>
      <c r="J33" s="395"/>
      <c r="K33" s="396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">
      <c r="A35" s="1"/>
      <c r="B35" s="429" t="s">
        <v>196</v>
      </c>
      <c r="C35" s="395"/>
      <c r="D35" s="395"/>
      <c r="E35" s="56"/>
      <c r="F35" s="57" t="s">
        <v>322</v>
      </c>
      <c r="G35" s="4" t="s">
        <v>3</v>
      </c>
      <c r="H35" s="7" t="s">
        <v>142</v>
      </c>
      <c r="I35" s="7" t="s">
        <v>124</v>
      </c>
      <c r="J35" s="5" t="s">
        <v>125</v>
      </c>
      <c r="K35" s="5" t="s">
        <v>126</v>
      </c>
      <c r="L35" s="275" t="s">
        <v>188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">
      <c r="A36" s="1"/>
      <c r="B36" s="403" t="s">
        <v>46</v>
      </c>
      <c r="C36" s="401"/>
      <c r="D36" s="401"/>
      <c r="E36" s="401"/>
      <c r="F36" s="401"/>
      <c r="G36" s="401"/>
      <c r="H36" s="401"/>
      <c r="I36" s="401"/>
      <c r="J36" s="401"/>
      <c r="K36" s="401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">
      <c r="A37" s="1"/>
      <c r="B37" s="14">
        <v>6.1</v>
      </c>
      <c r="C37" s="413" t="s">
        <v>323</v>
      </c>
      <c r="D37" s="433"/>
      <c r="E37" s="433"/>
      <c r="F37" s="434"/>
      <c r="G37" s="80" t="s">
        <v>48</v>
      </c>
      <c r="H37" s="42"/>
      <c r="I37" s="42"/>
      <c r="J37" s="29"/>
      <c r="K37" s="12"/>
      <c r="L37" s="275" t="s">
        <v>393</v>
      </c>
      <c r="M37" s="27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">
      <c r="A38" s="1"/>
      <c r="B38" s="14">
        <v>6.2</v>
      </c>
      <c r="C38" s="413" t="s">
        <v>324</v>
      </c>
      <c r="D38" s="433"/>
      <c r="E38" s="433"/>
      <c r="F38" s="434"/>
      <c r="G38" s="216" t="s">
        <v>48</v>
      </c>
      <c r="H38" s="47"/>
      <c r="I38" s="47"/>
      <c r="J38" s="44"/>
      <c r="K38" s="12"/>
      <c r="L38" s="277"/>
      <c r="M38" s="27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">
      <c r="A39" s="1"/>
      <c r="B39" s="14">
        <v>6.3</v>
      </c>
      <c r="C39" s="404" t="s">
        <v>325</v>
      </c>
      <c r="D39" s="395"/>
      <c r="E39" s="395"/>
      <c r="F39" s="396"/>
      <c r="G39" s="63" t="s">
        <v>291</v>
      </c>
      <c r="H39" s="96"/>
      <c r="I39" s="96"/>
      <c r="J39" s="99"/>
      <c r="K39" s="91"/>
      <c r="L39" s="275" t="s">
        <v>259</v>
      </c>
      <c r="M39" s="27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">
      <c r="A40" s="1"/>
      <c r="B40" s="14">
        <v>6.4</v>
      </c>
      <c r="C40" s="404" t="s">
        <v>326</v>
      </c>
      <c r="D40" s="395"/>
      <c r="E40" s="395"/>
      <c r="F40" s="396"/>
      <c r="G40" s="63" t="s">
        <v>7</v>
      </c>
      <c r="H40" s="96"/>
      <c r="I40" s="96"/>
      <c r="J40" s="99"/>
      <c r="K40" s="91"/>
      <c r="L40" s="289"/>
      <c r="M40" s="27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">
      <c r="A41" s="1"/>
      <c r="B41" s="399" t="s">
        <v>52</v>
      </c>
      <c r="C41" s="398"/>
      <c r="D41" s="398"/>
      <c r="E41" s="398"/>
      <c r="F41" s="398"/>
      <c r="G41" s="398"/>
      <c r="H41" s="398"/>
      <c r="I41" s="398"/>
      <c r="J41" s="398"/>
      <c r="K41" s="398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">
      <c r="A42" s="1"/>
      <c r="B42" s="14">
        <v>6.5</v>
      </c>
      <c r="C42" s="404" t="s">
        <v>250</v>
      </c>
      <c r="D42" s="395"/>
      <c r="E42" s="395"/>
      <c r="F42" s="396"/>
      <c r="G42" s="63" t="s">
        <v>7</v>
      </c>
      <c r="H42" s="96"/>
      <c r="I42" s="96"/>
      <c r="J42" s="98"/>
      <c r="K42" s="91"/>
      <c r="L42" s="275" t="s">
        <v>259</v>
      </c>
      <c r="M42" s="27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">
      <c r="A43" s="1"/>
      <c r="B43" s="43">
        <v>6.6</v>
      </c>
      <c r="C43" s="404" t="s">
        <v>251</v>
      </c>
      <c r="D43" s="395"/>
      <c r="E43" s="395"/>
      <c r="F43" s="396"/>
      <c r="G43" s="63" t="s">
        <v>7</v>
      </c>
      <c r="H43" s="96"/>
      <c r="I43" s="96"/>
      <c r="J43" s="98"/>
      <c r="K43" s="91"/>
      <c r="L43" s="275" t="s">
        <v>259</v>
      </c>
      <c r="M43" s="27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">
      <c r="A44" s="1"/>
      <c r="B44" s="14">
        <v>6.7</v>
      </c>
      <c r="C44" s="404" t="s">
        <v>252</v>
      </c>
      <c r="D44" s="395"/>
      <c r="E44" s="395"/>
      <c r="F44" s="396"/>
      <c r="G44" s="63" t="s">
        <v>7</v>
      </c>
      <c r="H44" s="96"/>
      <c r="I44" s="96"/>
      <c r="J44" s="98"/>
      <c r="K44" s="91"/>
      <c r="L44" s="275" t="s">
        <v>259</v>
      </c>
      <c r="M44" s="27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">
      <c r="A45" s="1"/>
      <c r="B45" s="14">
        <v>6.8</v>
      </c>
      <c r="C45" s="404" t="s">
        <v>253</v>
      </c>
      <c r="D45" s="395"/>
      <c r="E45" s="395"/>
      <c r="F45" s="396"/>
      <c r="G45" s="63" t="s">
        <v>7</v>
      </c>
      <c r="H45" s="96"/>
      <c r="I45" s="96"/>
      <c r="J45" s="98"/>
      <c r="K45" s="91"/>
      <c r="L45" s="275" t="s">
        <v>259</v>
      </c>
      <c r="M45" s="27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">
      <c r="A46" s="1"/>
      <c r="B46" s="65" t="s">
        <v>254</v>
      </c>
      <c r="C46" s="404" t="s">
        <v>257</v>
      </c>
      <c r="D46" s="431"/>
      <c r="E46" s="431"/>
      <c r="F46" s="432"/>
      <c r="G46" s="63" t="s">
        <v>7</v>
      </c>
      <c r="H46" s="96"/>
      <c r="I46" s="96"/>
      <c r="J46" s="98"/>
      <c r="K46" s="91"/>
      <c r="L46" s="275" t="s">
        <v>259</v>
      </c>
      <c r="M46" s="27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">
      <c r="A47" s="1"/>
      <c r="B47" s="14">
        <v>6.9</v>
      </c>
      <c r="C47" s="404" t="s">
        <v>255</v>
      </c>
      <c r="D47" s="395"/>
      <c r="E47" s="395"/>
      <c r="F47" s="396"/>
      <c r="G47" s="63" t="s">
        <v>7</v>
      </c>
      <c r="H47" s="96"/>
      <c r="I47" s="96"/>
      <c r="J47" s="98"/>
      <c r="K47" s="91"/>
      <c r="L47" s="275" t="s">
        <v>259</v>
      </c>
      <c r="M47" s="27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">
      <c r="A48" s="1"/>
      <c r="B48" s="418" t="s">
        <v>45</v>
      </c>
      <c r="C48" s="395"/>
      <c r="D48" s="395"/>
      <c r="E48" s="395"/>
      <c r="F48" s="395"/>
      <c r="G48" s="395"/>
      <c r="H48" s="395"/>
      <c r="I48" s="395"/>
      <c r="J48" s="395"/>
      <c r="K48" s="396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77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77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77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77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77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</mergeCells>
  <conditionalFormatting sqref="K5">
    <cfRule type="expression" dxfId="81" priority="33">
      <formula>J5&lt;I5</formula>
    </cfRule>
    <cfRule type="expression" dxfId="80" priority="34">
      <formula>J5&gt;I5</formula>
    </cfRule>
  </conditionalFormatting>
  <conditionalFormatting sqref="K6">
    <cfRule type="expression" dxfId="79" priority="35">
      <formula>J6&lt;I6</formula>
    </cfRule>
    <cfRule type="expression" dxfId="78" priority="36">
      <formula>J6&gt;I6</formula>
    </cfRule>
  </conditionalFormatting>
  <conditionalFormatting sqref="K7">
    <cfRule type="expression" dxfId="77" priority="37">
      <formula>J7&lt;I7</formula>
    </cfRule>
    <cfRule type="expression" dxfId="76" priority="38">
      <formula>J7&gt;I7</formula>
    </cfRule>
  </conditionalFormatting>
  <conditionalFormatting sqref="K8:K9">
    <cfRule type="expression" dxfId="75" priority="39">
      <formula>J8&lt;I8</formula>
    </cfRule>
    <cfRule type="expression" dxfId="74" priority="40">
      <formula>J8&gt;I8</formula>
    </cfRule>
  </conditionalFormatting>
  <conditionalFormatting sqref="K10:K11">
    <cfRule type="expression" dxfId="73" priority="9">
      <formula>J10&lt;I10</formula>
    </cfRule>
    <cfRule type="expression" dxfId="72" priority="10">
      <formula>J10&gt;I10</formula>
    </cfRule>
  </conditionalFormatting>
  <conditionalFormatting sqref="K12">
    <cfRule type="expression" dxfId="71" priority="5">
      <formula>J12&lt;I12</formula>
    </cfRule>
    <cfRule type="expression" dxfId="70" priority="6">
      <formula>J12&gt;I12</formula>
    </cfRule>
  </conditionalFormatting>
  <conditionalFormatting sqref="K17:K20">
    <cfRule type="expression" dxfId="69" priority="1">
      <formula>J17&lt;I17</formula>
    </cfRule>
    <cfRule type="expression" dxfId="68" priority="2">
      <formula>J17&gt;I17</formula>
    </cfRule>
  </conditionalFormatting>
  <conditionalFormatting sqref="K24:K25">
    <cfRule type="expression" dxfId="67" priority="15">
      <formula>J24&lt;I24</formula>
    </cfRule>
    <cfRule type="expression" dxfId="66" priority="16">
      <formula>J24&gt;I24</formula>
    </cfRule>
  </conditionalFormatting>
  <conditionalFormatting sqref="K32">
    <cfRule type="expression" dxfId="65" priority="51">
      <formula>J32&lt;I32</formula>
    </cfRule>
    <cfRule type="expression" dxfId="64" priority="52">
      <formula>J32&gt;I32</formula>
    </cfRule>
  </conditionalFormatting>
  <conditionalFormatting sqref="K37:K38">
    <cfRule type="expression" dxfId="63" priority="29">
      <formula>J37&gt;I37</formula>
    </cfRule>
    <cfRule type="expression" dxfId="62" priority="30">
      <formula>J37&lt;I37</formula>
    </cfRule>
  </conditionalFormatting>
  <conditionalFormatting sqref="K39:K40">
    <cfRule type="expression" dxfId="61" priority="67">
      <formula>J39&lt;I39</formula>
    </cfRule>
    <cfRule type="expression" dxfId="60" priority="68">
      <formula>J39&gt;I29</formula>
    </cfRule>
  </conditionalFormatting>
  <conditionalFormatting sqref="K42">
    <cfRule type="expression" dxfId="59" priority="55">
      <formula>J42&gt;I42</formula>
    </cfRule>
    <cfRule type="expression" dxfId="58" priority="56">
      <formula>J42&lt;I42</formula>
    </cfRule>
  </conditionalFormatting>
  <conditionalFormatting sqref="K43:K47">
    <cfRule type="expression" dxfId="57" priority="17">
      <formula>J43&gt;I43</formula>
    </cfRule>
    <cfRule type="expression" dxfId="56" priority="18">
      <formula>J43&lt;I43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location="VMT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70" zoomScaleNormal="70" workbookViewId="0">
      <selection activeCell="M2" sqref="M2"/>
    </sheetView>
  </sheetViews>
  <sheetFormatPr defaultColWidth="15.21875" defaultRowHeight="15" customHeight="1" x14ac:dyDescent="0.3"/>
  <cols>
    <col min="1" max="1" width="1.44140625" customWidth="1"/>
    <col min="2" max="5" width="7.44140625" customWidth="1"/>
    <col min="6" max="6" width="37.21875" customWidth="1"/>
    <col min="7" max="7" width="16.21875" customWidth="1"/>
    <col min="8" max="8" width="16.21875" style="109" hidden="1" customWidth="1"/>
    <col min="9" max="10" width="11.77734375" customWidth="1"/>
    <col min="11" max="11" width="14.21875" customWidth="1"/>
    <col min="12" max="12" width="12.109375" style="273" customWidth="1"/>
    <col min="13" max="13" width="42.77734375" customWidth="1"/>
    <col min="14" max="27" width="7.44140625" customWidth="1"/>
  </cols>
  <sheetData>
    <row r="1" spans="1:27" ht="27" customHeight="1" x14ac:dyDescent="0.4">
      <c r="A1" s="1"/>
      <c r="B1" s="435" t="s">
        <v>0</v>
      </c>
      <c r="C1" s="436"/>
      <c r="D1" s="436"/>
      <c r="E1" s="436"/>
      <c r="F1" s="436"/>
      <c r="G1" s="436"/>
      <c r="H1" s="436"/>
      <c r="I1" s="436"/>
      <c r="J1" s="436"/>
      <c r="K1" s="436"/>
      <c r="L1" s="276"/>
      <c r="M1" s="280" t="s">
        <v>237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">
      <c r="A2" s="1"/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6" t="s">
        <v>2</v>
      </c>
      <c r="C3" s="408"/>
      <c r="D3" s="408"/>
      <c r="E3" s="408"/>
      <c r="F3" s="409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7.1</v>
      </c>
      <c r="C4" s="407" t="s">
        <v>360</v>
      </c>
      <c r="D4" s="408"/>
      <c r="E4" s="408"/>
      <c r="F4" s="409"/>
      <c r="G4" s="8" t="s">
        <v>7</v>
      </c>
      <c r="H4" s="96"/>
      <c r="I4" s="96"/>
      <c r="J4" s="95"/>
      <c r="K4" s="91"/>
      <c r="L4" s="277"/>
      <c r="M4" s="2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4">
        <v>7.2</v>
      </c>
      <c r="C5" s="407" t="s">
        <v>9</v>
      </c>
      <c r="D5" s="408"/>
      <c r="E5" s="408"/>
      <c r="F5" s="409"/>
      <c r="G5" s="8" t="s">
        <v>7</v>
      </c>
      <c r="H5" s="96"/>
      <c r="I5" s="96"/>
      <c r="J5" s="98"/>
      <c r="K5" s="91"/>
      <c r="L5" s="277"/>
      <c r="M5" s="2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>
        <v>7.3</v>
      </c>
      <c r="C6" s="404" t="s">
        <v>279</v>
      </c>
      <c r="D6" s="395"/>
      <c r="E6" s="395"/>
      <c r="F6" s="396"/>
      <c r="G6" s="8" t="s">
        <v>12</v>
      </c>
      <c r="H6" s="107"/>
      <c r="I6" s="107"/>
      <c r="J6" s="108"/>
      <c r="K6" s="101"/>
      <c r="L6" s="275" t="s">
        <v>287</v>
      </c>
      <c r="M6" s="2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14" t="s">
        <v>180</v>
      </c>
      <c r="C7" s="404" t="s">
        <v>282</v>
      </c>
      <c r="D7" s="395"/>
      <c r="E7" s="395"/>
      <c r="F7" s="396"/>
      <c r="G7" s="8" t="s">
        <v>7</v>
      </c>
      <c r="H7" s="22"/>
      <c r="I7" s="22"/>
      <c r="J7" s="44"/>
      <c r="K7" s="12"/>
      <c r="L7" s="275" t="s">
        <v>197</v>
      </c>
      <c r="M7" s="27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">
      <c r="A8" s="1"/>
      <c r="B8" s="65" t="s">
        <v>179</v>
      </c>
      <c r="C8" s="404" t="s">
        <v>181</v>
      </c>
      <c r="D8" s="431"/>
      <c r="E8" s="431"/>
      <c r="F8" s="432"/>
      <c r="G8" s="8" t="s">
        <v>7</v>
      </c>
      <c r="H8" s="22"/>
      <c r="I8" s="22"/>
      <c r="J8" s="44"/>
      <c r="K8" s="12"/>
      <c r="L8" s="275" t="s">
        <v>197</v>
      </c>
      <c r="M8" s="27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7.5</v>
      </c>
      <c r="C9" s="404" t="s">
        <v>228</v>
      </c>
      <c r="D9" s="395"/>
      <c r="E9" s="395"/>
      <c r="F9" s="396"/>
      <c r="G9" s="8" t="s">
        <v>15</v>
      </c>
      <c r="H9" s="22"/>
      <c r="I9" s="22"/>
      <c r="J9" s="44"/>
      <c r="K9" s="12"/>
      <c r="L9" s="277"/>
      <c r="M9" s="27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7.6</v>
      </c>
      <c r="C10" s="413" t="s">
        <v>229</v>
      </c>
      <c r="D10" s="433"/>
      <c r="E10" s="433"/>
      <c r="F10" s="434"/>
      <c r="G10" s="25" t="s">
        <v>7</v>
      </c>
      <c r="H10" s="96"/>
      <c r="I10" s="96"/>
      <c r="J10" s="95"/>
      <c r="K10" s="91"/>
      <c r="L10" s="275" t="s">
        <v>394</v>
      </c>
      <c r="M10" s="27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">
      <c r="A11" s="1"/>
      <c r="B11" s="418" t="s">
        <v>45</v>
      </c>
      <c r="C11" s="395"/>
      <c r="D11" s="395"/>
      <c r="E11" s="395"/>
      <c r="F11" s="395"/>
      <c r="G11" s="395"/>
      <c r="H11" s="395"/>
      <c r="I11" s="395"/>
      <c r="J11" s="395"/>
      <c r="K11" s="396"/>
      <c r="L11" s="2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7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7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7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7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7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7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7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7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7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7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7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7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7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7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7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7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7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7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7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7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7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7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7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7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7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7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7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7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7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7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7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7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7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7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7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7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7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B3:F3"/>
    <mergeCell ref="B1:K1"/>
    <mergeCell ref="B2:K2"/>
    <mergeCell ref="C5:F5"/>
    <mergeCell ref="C6:F6"/>
    <mergeCell ref="C9:F9"/>
    <mergeCell ref="C10:F10"/>
    <mergeCell ref="C7:F7"/>
    <mergeCell ref="B11:K11"/>
    <mergeCell ref="C4:F4"/>
    <mergeCell ref="C8:F8"/>
  </mergeCells>
  <conditionalFormatting sqref="K4:K10">
    <cfRule type="expression" dxfId="55" priority="1">
      <formula>J4&lt;I4</formula>
    </cfRule>
    <cfRule type="expression" dxfId="54" priority="2">
      <formula>J4&gt;I4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  <hyperlink ref="L10" r:id="rId5" xr:uid="{A9A10AF4-6B89-48A5-A16B-EE9130E58EEC}"/>
  </hyperlinks>
  <pageMargins left="0.7" right="0.7" top="0.75" bottom="0.75" header="0.3" footer="0.3"/>
  <pageSetup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N2" sqref="N2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1.77734375" customWidth="1"/>
    <col min="10" max="10" width="14.21875" bestFit="1" customWidth="1"/>
    <col min="11" max="11" width="14.21875" customWidth="1"/>
    <col min="12" max="12" width="14" style="273" customWidth="1"/>
    <col min="13" max="13" width="8.77734375" style="273" customWidth="1"/>
    <col min="14" max="14" width="38.88671875" customWidth="1"/>
    <col min="15" max="27" width="7.44140625" customWidth="1"/>
  </cols>
  <sheetData>
    <row r="1" spans="1:27" ht="27" customHeight="1" x14ac:dyDescent="0.4">
      <c r="A1" s="1"/>
      <c r="B1" s="421" t="s">
        <v>55</v>
      </c>
      <c r="C1" s="422"/>
      <c r="D1" s="422"/>
      <c r="E1" s="422"/>
      <c r="F1" s="422"/>
      <c r="G1" s="422"/>
      <c r="H1" s="422"/>
      <c r="I1" s="422"/>
      <c r="J1" s="422"/>
      <c r="K1" s="423"/>
      <c r="L1" s="276"/>
      <c r="M1" s="276"/>
      <c r="N1" s="280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05" customHeight="1" x14ac:dyDescent="0.3">
      <c r="A2" s="1"/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277"/>
      <c r="M2" s="2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6" t="s">
        <v>56</v>
      </c>
      <c r="C3" s="408"/>
      <c r="D3" s="408"/>
      <c r="E3" s="408"/>
      <c r="F3" s="409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192</v>
      </c>
      <c r="M3" s="27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">
      <c r="A4" s="1"/>
      <c r="B4" s="403" t="s">
        <v>57</v>
      </c>
      <c r="C4" s="401"/>
      <c r="D4" s="401"/>
      <c r="E4" s="401"/>
      <c r="F4" s="401"/>
      <c r="G4" s="401"/>
      <c r="H4" s="401"/>
      <c r="I4" s="401"/>
      <c r="J4" s="401"/>
      <c r="K4" s="402"/>
      <c r="L4" s="277"/>
      <c r="M4" s="27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24">
        <v>8.1</v>
      </c>
      <c r="C5" s="410" t="s">
        <v>327</v>
      </c>
      <c r="D5" s="446"/>
      <c r="E5" s="446"/>
      <c r="F5" s="406"/>
      <c r="G5" s="172" t="s">
        <v>7</v>
      </c>
      <c r="H5" s="173"/>
      <c r="I5" s="173"/>
      <c r="J5" s="174"/>
      <c r="K5" s="97"/>
      <c r="L5" s="277"/>
      <c r="M5" s="277"/>
      <c r="N5" s="2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">
      <c r="A6" s="1"/>
      <c r="B6" s="438" t="s">
        <v>58</v>
      </c>
      <c r="C6" s="408"/>
      <c r="D6" s="408"/>
      <c r="E6" s="408"/>
      <c r="F6" s="408"/>
      <c r="G6" s="408"/>
      <c r="H6" s="408"/>
      <c r="I6" s="408"/>
      <c r="J6" s="408"/>
      <c r="K6" s="409"/>
      <c r="L6" s="277"/>
      <c r="M6" s="2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6">
        <v>8.1999999999999993</v>
      </c>
      <c r="C7" s="437" t="s">
        <v>59</v>
      </c>
      <c r="D7" s="408"/>
      <c r="E7" s="408"/>
      <c r="F7" s="409"/>
      <c r="G7" s="51" t="s">
        <v>15</v>
      </c>
      <c r="H7" s="79"/>
      <c r="I7" s="79"/>
      <c r="J7" s="52"/>
      <c r="K7" s="17"/>
      <c r="L7" s="275" t="s">
        <v>198</v>
      </c>
      <c r="M7" s="275" t="s">
        <v>199</v>
      </c>
      <c r="N7" s="27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8.3000000000000007</v>
      </c>
      <c r="C8" s="404" t="s">
        <v>187</v>
      </c>
      <c r="D8" s="452"/>
      <c r="E8" s="452"/>
      <c r="F8" s="453"/>
      <c r="G8" s="51" t="s">
        <v>7</v>
      </c>
      <c r="H8" s="89"/>
      <c r="I8" s="89"/>
      <c r="J8" s="102"/>
      <c r="K8" s="91"/>
      <c r="L8" s="275" t="s">
        <v>198</v>
      </c>
      <c r="M8" s="277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">
      <c r="A9" s="1"/>
      <c r="B9" s="403" t="s">
        <v>60</v>
      </c>
      <c r="C9" s="401"/>
      <c r="D9" s="401"/>
      <c r="E9" s="401"/>
      <c r="F9" s="401"/>
      <c r="G9" s="401"/>
      <c r="H9" s="401"/>
      <c r="I9" s="401"/>
      <c r="J9" s="401"/>
      <c r="K9" s="402"/>
      <c r="L9" s="277"/>
      <c r="M9" s="27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24">
        <v>8.4</v>
      </c>
      <c r="C10" s="427" t="s">
        <v>61</v>
      </c>
      <c r="D10" s="406"/>
      <c r="E10" s="406"/>
      <c r="F10" s="406"/>
      <c r="G10" s="249" t="s">
        <v>7</v>
      </c>
      <c r="H10" s="175"/>
      <c r="I10" s="175"/>
      <c r="J10" s="176"/>
      <c r="K10" s="97"/>
      <c r="L10" s="275" t="s">
        <v>288</v>
      </c>
      <c r="M10" s="277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6">
        <v>8.5</v>
      </c>
      <c r="C11" s="407" t="s">
        <v>62</v>
      </c>
      <c r="D11" s="408"/>
      <c r="E11" s="408"/>
      <c r="F11" s="408"/>
      <c r="G11" s="290" t="s">
        <v>167</v>
      </c>
      <c r="H11" s="208"/>
      <c r="I11" s="209"/>
      <c r="J11" s="176"/>
      <c r="K11" s="53"/>
      <c r="L11" s="277"/>
      <c r="M11" s="277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">
      <c r="A12" s="1"/>
      <c r="B12" s="14" t="s">
        <v>63</v>
      </c>
      <c r="C12" s="404" t="s">
        <v>64</v>
      </c>
      <c r="D12" s="395"/>
      <c r="E12" s="395"/>
      <c r="F12" s="396"/>
      <c r="G12" s="8" t="s">
        <v>7</v>
      </c>
      <c r="H12" s="103"/>
      <c r="I12" s="96"/>
      <c r="J12" s="98"/>
      <c r="K12" s="91"/>
      <c r="L12" s="277"/>
      <c r="M12" s="277"/>
      <c r="N12" s="2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4" t="s">
        <v>65</v>
      </c>
      <c r="C13" s="404" t="s">
        <v>66</v>
      </c>
      <c r="D13" s="395"/>
      <c r="E13" s="395"/>
      <c r="F13" s="396"/>
      <c r="G13" s="8" t="s">
        <v>7</v>
      </c>
      <c r="H13" s="96"/>
      <c r="I13" s="96"/>
      <c r="J13" s="98"/>
      <c r="K13" s="91"/>
      <c r="L13" s="277"/>
      <c r="M13" s="277"/>
      <c r="N13" s="27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4" t="s">
        <v>67</v>
      </c>
      <c r="C14" s="404" t="s">
        <v>68</v>
      </c>
      <c r="D14" s="395"/>
      <c r="E14" s="395"/>
      <c r="F14" s="396"/>
      <c r="G14" s="8" t="s">
        <v>7</v>
      </c>
      <c r="H14" s="96"/>
      <c r="I14" s="96"/>
      <c r="J14" s="98"/>
      <c r="K14" s="91"/>
      <c r="L14" s="277"/>
      <c r="M14" s="277"/>
      <c r="N14" s="2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">
      <c r="A15" s="1"/>
      <c r="B15" s="65">
        <v>8.6</v>
      </c>
      <c r="C15" s="413" t="s">
        <v>69</v>
      </c>
      <c r="D15" s="433"/>
      <c r="E15" s="433"/>
      <c r="F15" s="434"/>
      <c r="G15" s="217" t="s">
        <v>70</v>
      </c>
      <c r="H15" s="96"/>
      <c r="I15" s="96"/>
      <c r="J15" s="95"/>
      <c r="K15" s="91"/>
      <c r="L15" s="277"/>
      <c r="M15" s="277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 t="s">
        <v>222</v>
      </c>
      <c r="C16" s="443" t="s">
        <v>223</v>
      </c>
      <c r="D16" s="444"/>
      <c r="E16" s="444"/>
      <c r="F16" s="445"/>
      <c r="G16" s="263" t="s">
        <v>7</v>
      </c>
      <c r="H16" s="42"/>
      <c r="I16" s="42"/>
      <c r="J16" s="18"/>
      <c r="K16" s="12"/>
      <c r="L16" s="275" t="s">
        <v>362</v>
      </c>
      <c r="M16" s="277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">
      <c r="A17" s="1"/>
      <c r="B17" s="418" t="s">
        <v>45</v>
      </c>
      <c r="C17" s="395"/>
      <c r="D17" s="395"/>
      <c r="E17" s="395"/>
      <c r="F17" s="395"/>
      <c r="G17" s="395"/>
      <c r="H17" s="395"/>
      <c r="I17" s="395"/>
      <c r="J17" s="395"/>
      <c r="K17" s="396"/>
      <c r="L17" s="277"/>
      <c r="M17" s="27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77"/>
      <c r="M18" s="27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441" t="s">
        <v>333</v>
      </c>
      <c r="C19" s="401"/>
      <c r="D19" s="401"/>
      <c r="E19" s="401"/>
      <c r="F19" s="402"/>
      <c r="G19" s="199" t="s">
        <v>3</v>
      </c>
      <c r="H19" s="7" t="s">
        <v>142</v>
      </c>
      <c r="I19" s="7" t="s">
        <v>124</v>
      </c>
      <c r="J19" s="7" t="s">
        <v>125</v>
      </c>
      <c r="K19" s="5" t="s">
        <v>126</v>
      </c>
      <c r="L19" s="275" t="s">
        <v>188</v>
      </c>
      <c r="M19" s="27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">
      <c r="A20" s="1"/>
      <c r="B20" s="124">
        <v>9.1</v>
      </c>
      <c r="C20" s="420" t="s">
        <v>230</v>
      </c>
      <c r="D20" s="442"/>
      <c r="E20" s="442"/>
      <c r="F20" s="442"/>
      <c r="G20" s="259" t="s">
        <v>7</v>
      </c>
      <c r="H20" s="200"/>
      <c r="I20" s="200"/>
      <c r="J20" s="176"/>
      <c r="K20" s="97"/>
      <c r="L20" s="460" t="s">
        <v>263</v>
      </c>
      <c r="M20" s="461"/>
      <c r="N20" s="27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24">
        <v>9.1999999999999993</v>
      </c>
      <c r="C21" s="420" t="s">
        <v>224</v>
      </c>
      <c r="D21" s="442"/>
      <c r="E21" s="442"/>
      <c r="F21" s="442"/>
      <c r="G21" s="259" t="s">
        <v>7</v>
      </c>
      <c r="H21" s="200"/>
      <c r="I21" s="200"/>
      <c r="J21" s="176"/>
      <c r="K21" s="97"/>
      <c r="L21" s="460" t="s">
        <v>263</v>
      </c>
      <c r="M21" s="461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">
      <c r="A22" s="1"/>
      <c r="B22" s="440" t="s">
        <v>45</v>
      </c>
      <c r="C22" s="408"/>
      <c r="D22" s="408"/>
      <c r="E22" s="408"/>
      <c r="F22" s="408"/>
      <c r="G22" s="408"/>
      <c r="H22" s="408"/>
      <c r="I22" s="408"/>
      <c r="J22" s="408"/>
      <c r="K22" s="409"/>
      <c r="L22" s="277"/>
      <c r="M22" s="27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77"/>
      <c r="M23" s="27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394" t="s">
        <v>71</v>
      </c>
      <c r="C24" s="395"/>
      <c r="D24" s="395"/>
      <c r="E24" s="395"/>
      <c r="F24" s="396"/>
      <c r="G24" s="4" t="s">
        <v>3</v>
      </c>
      <c r="H24" s="7" t="s">
        <v>142</v>
      </c>
      <c r="I24" s="7" t="s">
        <v>124</v>
      </c>
      <c r="J24" s="7" t="s">
        <v>125</v>
      </c>
      <c r="K24" s="5" t="s">
        <v>126</v>
      </c>
      <c r="L24" s="275" t="s">
        <v>188</v>
      </c>
      <c r="M24" s="27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4">
        <v>10.1</v>
      </c>
      <c r="C25" s="439" t="s">
        <v>72</v>
      </c>
      <c r="D25" s="433"/>
      <c r="E25" s="433"/>
      <c r="F25" s="434"/>
      <c r="G25" s="80" t="s">
        <v>122</v>
      </c>
      <c r="H25" s="42"/>
      <c r="I25" s="42"/>
      <c r="J25" s="36"/>
      <c r="K25" s="12"/>
      <c r="L25" s="462" t="s">
        <v>264</v>
      </c>
      <c r="M25" s="417"/>
      <c r="N25" s="27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4">
        <v>10.199999999999999</v>
      </c>
      <c r="C26" s="413" t="s">
        <v>280</v>
      </c>
      <c r="D26" s="433"/>
      <c r="E26" s="433"/>
      <c r="F26" s="434"/>
      <c r="G26" s="216" t="s">
        <v>74</v>
      </c>
      <c r="H26" s="42"/>
      <c r="I26" s="42"/>
      <c r="J26" s="36"/>
      <c r="K26" s="12"/>
      <c r="L26" s="462" t="s">
        <v>265</v>
      </c>
      <c r="M26" s="417"/>
      <c r="N26" s="27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4" t="s">
        <v>76</v>
      </c>
      <c r="C27" s="413" t="s">
        <v>328</v>
      </c>
      <c r="D27" s="454"/>
      <c r="E27" s="454"/>
      <c r="F27" s="455"/>
      <c r="G27" s="25" t="s">
        <v>75</v>
      </c>
      <c r="H27" s="42"/>
      <c r="I27" s="42"/>
      <c r="J27" s="36"/>
      <c r="K27" s="12"/>
      <c r="L27" s="277"/>
      <c r="M27" s="277"/>
      <c r="N27" s="27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4" t="s">
        <v>182</v>
      </c>
      <c r="C28" s="413" t="s">
        <v>329</v>
      </c>
      <c r="D28" s="454"/>
      <c r="E28" s="454"/>
      <c r="F28" s="455"/>
      <c r="G28" s="25" t="s">
        <v>75</v>
      </c>
      <c r="H28" s="42"/>
      <c r="I28" s="42"/>
      <c r="J28" s="36"/>
      <c r="K28" s="12"/>
      <c r="L28" s="277"/>
      <c r="M28" s="277"/>
      <c r="N28" s="27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4">
        <v>10.4</v>
      </c>
      <c r="C29" s="456" t="s">
        <v>77</v>
      </c>
      <c r="D29" s="395"/>
      <c r="E29" s="395"/>
      <c r="F29" s="396"/>
      <c r="G29" s="40" t="s">
        <v>78</v>
      </c>
      <c r="H29" s="22"/>
      <c r="I29" s="22"/>
      <c r="J29" s="36"/>
      <c r="K29" s="12"/>
      <c r="L29" s="277"/>
      <c r="M29" s="277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4">
        <v>10.5</v>
      </c>
      <c r="C30" s="456" t="s">
        <v>79</v>
      </c>
      <c r="D30" s="395"/>
      <c r="E30" s="395"/>
      <c r="F30" s="396"/>
      <c r="G30" s="19" t="s">
        <v>80</v>
      </c>
      <c r="H30" s="22"/>
      <c r="I30" s="22"/>
      <c r="J30" s="36"/>
      <c r="K30" s="12"/>
      <c r="L30" s="277"/>
      <c r="M30" s="277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4">
        <v>10.6</v>
      </c>
      <c r="C31" s="404" t="s">
        <v>81</v>
      </c>
      <c r="D31" s="395"/>
      <c r="E31" s="395"/>
      <c r="F31" s="396"/>
      <c r="G31" s="19" t="s">
        <v>82</v>
      </c>
      <c r="H31" s="107"/>
      <c r="I31" s="107"/>
      <c r="J31" s="108"/>
      <c r="K31" s="101"/>
      <c r="L31" s="277"/>
      <c r="M31" s="277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4">
        <v>10.7</v>
      </c>
      <c r="C32" s="439" t="s">
        <v>83</v>
      </c>
      <c r="D32" s="433"/>
      <c r="E32" s="433"/>
      <c r="F32" s="434"/>
      <c r="G32" s="25" t="s">
        <v>7</v>
      </c>
      <c r="H32" s="104"/>
      <c r="I32" s="104"/>
      <c r="J32" s="98"/>
      <c r="K32" s="91"/>
      <c r="L32" s="277"/>
      <c r="M32" s="277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">
      <c r="A33" s="1"/>
      <c r="B33" s="14">
        <v>10.8</v>
      </c>
      <c r="C33" s="404" t="s">
        <v>84</v>
      </c>
      <c r="D33" s="395"/>
      <c r="E33" s="395"/>
      <c r="F33" s="396"/>
      <c r="G33" s="291" t="s">
        <v>256</v>
      </c>
      <c r="H33" s="22"/>
      <c r="I33" s="22"/>
      <c r="J33" s="41"/>
      <c r="K33" s="39"/>
      <c r="L33" s="277"/>
      <c r="M33" s="277"/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">
      <c r="A34" s="1"/>
      <c r="B34" s="5" t="s">
        <v>215</v>
      </c>
      <c r="C34" s="386" t="s">
        <v>137</v>
      </c>
      <c r="D34" s="391"/>
      <c r="E34" s="391"/>
      <c r="F34" s="392"/>
      <c r="G34" s="110" t="s">
        <v>128</v>
      </c>
      <c r="H34" s="112"/>
      <c r="I34" s="112"/>
      <c r="J34" s="233"/>
      <c r="K34" s="114"/>
      <c r="L34" s="385" t="s">
        <v>266</v>
      </c>
      <c r="M34" s="277"/>
      <c r="N34" s="27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">
      <c r="A35" s="1"/>
      <c r="B35" s="5" t="s">
        <v>216</v>
      </c>
      <c r="C35" s="386" t="s">
        <v>258</v>
      </c>
      <c r="D35" s="391"/>
      <c r="E35" s="391"/>
      <c r="F35" s="392"/>
      <c r="G35" s="110" t="s">
        <v>130</v>
      </c>
      <c r="H35" s="112"/>
      <c r="I35" s="112"/>
      <c r="J35" s="113"/>
      <c r="K35" s="12"/>
      <c r="L35" s="385"/>
      <c r="M35" s="277"/>
      <c r="N35" s="27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">
      <c r="A36" s="1"/>
      <c r="B36" s="418" t="s">
        <v>45</v>
      </c>
      <c r="C36" s="447"/>
      <c r="D36" s="447"/>
      <c r="E36" s="447"/>
      <c r="F36" s="447"/>
      <c r="G36" s="447"/>
      <c r="H36" s="447"/>
      <c r="I36" s="447"/>
      <c r="J36" s="447"/>
      <c r="K36" s="448"/>
      <c r="L36" s="277"/>
      <c r="M36" s="27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77"/>
      <c r="M37" s="27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">
      <c r="A38" s="1"/>
      <c r="B38" s="429" t="s">
        <v>334</v>
      </c>
      <c r="C38" s="395"/>
      <c r="D38" s="395"/>
      <c r="E38" s="56"/>
      <c r="F38" s="57" t="s">
        <v>268</v>
      </c>
      <c r="G38" s="4" t="s">
        <v>3</v>
      </c>
      <c r="H38" s="7" t="s">
        <v>142</v>
      </c>
      <c r="I38" s="7" t="s">
        <v>124</v>
      </c>
      <c r="J38" s="5" t="s">
        <v>125</v>
      </c>
      <c r="K38" s="5" t="s">
        <v>126</v>
      </c>
      <c r="L38" s="275" t="s">
        <v>188</v>
      </c>
      <c r="M38" s="2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">
      <c r="A39" s="1"/>
      <c r="B39" s="14">
        <v>11.1</v>
      </c>
      <c r="C39" s="404" t="s">
        <v>335</v>
      </c>
      <c r="D39" s="395"/>
      <c r="E39" s="395"/>
      <c r="F39" s="396"/>
      <c r="G39" s="31" t="s">
        <v>73</v>
      </c>
      <c r="H39" s="210"/>
      <c r="I39" s="22"/>
      <c r="J39" s="33"/>
      <c r="K39" s="12"/>
      <c r="L39" s="275" t="s">
        <v>391</v>
      </c>
      <c r="M39" s="277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">
      <c r="A40" s="1"/>
      <c r="B40" s="14">
        <v>11.2</v>
      </c>
      <c r="C40" s="404" t="s">
        <v>336</v>
      </c>
      <c r="D40" s="395"/>
      <c r="E40" s="395"/>
      <c r="F40" s="396"/>
      <c r="G40" s="31" t="s">
        <v>86</v>
      </c>
      <c r="H40" s="210"/>
      <c r="I40" s="22"/>
      <c r="J40" s="33"/>
      <c r="K40" s="12"/>
      <c r="M40" s="277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">
      <c r="A41" s="1"/>
      <c r="B41" s="43">
        <v>11.3</v>
      </c>
      <c r="C41" s="404" t="s">
        <v>123</v>
      </c>
      <c r="D41" s="395"/>
      <c r="E41" s="395"/>
      <c r="F41" s="396"/>
      <c r="G41" s="31" t="s">
        <v>88</v>
      </c>
      <c r="H41" s="210"/>
      <c r="I41" s="22"/>
      <c r="J41" s="44"/>
      <c r="K41" s="12"/>
      <c r="L41" s="275" t="s">
        <v>392</v>
      </c>
      <c r="M41" s="277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">
      <c r="A42" s="1"/>
      <c r="B42" s="14">
        <v>11.4</v>
      </c>
      <c r="C42" s="404" t="s">
        <v>281</v>
      </c>
      <c r="D42" s="395"/>
      <c r="E42" s="395"/>
      <c r="F42" s="396"/>
      <c r="G42" s="19" t="s">
        <v>89</v>
      </c>
      <c r="H42" s="63"/>
      <c r="I42" s="107"/>
      <c r="J42" s="108"/>
      <c r="K42" s="101"/>
      <c r="L42" s="277"/>
      <c r="M42" s="277"/>
      <c r="N42" s="27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">
      <c r="A43" s="1"/>
      <c r="B43" s="14" t="s">
        <v>292</v>
      </c>
      <c r="C43" s="413" t="s">
        <v>295</v>
      </c>
      <c r="D43" s="433"/>
      <c r="E43" s="433"/>
      <c r="F43" s="434"/>
      <c r="G43" s="25" t="s">
        <v>90</v>
      </c>
      <c r="H43" s="171"/>
      <c r="I43" s="42"/>
      <c r="J43" s="44"/>
      <c r="K43" s="12"/>
      <c r="L43" s="277"/>
      <c r="M43" s="277"/>
      <c r="N43" s="27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">
      <c r="A44" s="1"/>
      <c r="B44" s="65" t="s">
        <v>293</v>
      </c>
      <c r="C44" s="404" t="s">
        <v>304</v>
      </c>
      <c r="D44" s="395"/>
      <c r="E44" s="395"/>
      <c r="F44" s="396"/>
      <c r="G44" s="19" t="s">
        <v>296</v>
      </c>
      <c r="H44" s="63"/>
      <c r="I44" s="107"/>
      <c r="J44" s="108"/>
      <c r="K44" s="101"/>
      <c r="L44" s="277"/>
      <c r="M44" s="277"/>
      <c r="N44" s="27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">
      <c r="A45" s="1"/>
      <c r="B45" s="65" t="s">
        <v>294</v>
      </c>
      <c r="C45" s="404" t="s">
        <v>305</v>
      </c>
      <c r="D45" s="395"/>
      <c r="E45" s="395"/>
      <c r="F45" s="396"/>
      <c r="G45" s="19" t="s">
        <v>7</v>
      </c>
      <c r="H45" s="63"/>
      <c r="I45" s="107"/>
      <c r="J45" s="108"/>
      <c r="K45" s="101"/>
      <c r="L45" s="277"/>
      <c r="M45" s="277"/>
      <c r="N45" s="27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">
      <c r="A46" s="1"/>
      <c r="B46" s="5" t="s">
        <v>217</v>
      </c>
      <c r="C46" s="386" t="s">
        <v>139</v>
      </c>
      <c r="D46" s="391"/>
      <c r="E46" s="391"/>
      <c r="F46" s="392"/>
      <c r="G46" s="110" t="s">
        <v>128</v>
      </c>
      <c r="H46" s="211"/>
      <c r="I46" s="112"/>
      <c r="J46" s="113"/>
      <c r="K46" s="12"/>
      <c r="L46" s="385" t="s">
        <v>266</v>
      </c>
      <c r="M46" s="277"/>
      <c r="N46" s="27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">
      <c r="A47" s="1"/>
      <c r="B47" s="5" t="s">
        <v>218</v>
      </c>
      <c r="C47" s="386" t="s">
        <v>140</v>
      </c>
      <c r="D47" s="391"/>
      <c r="E47" s="391"/>
      <c r="F47" s="392"/>
      <c r="G47" s="110" t="s">
        <v>130</v>
      </c>
      <c r="H47" s="211"/>
      <c r="I47" s="112"/>
      <c r="J47" s="113"/>
      <c r="K47" s="12"/>
      <c r="L47" s="385"/>
      <c r="M47" s="277"/>
      <c r="N47" s="27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">
      <c r="A48" s="1"/>
      <c r="B48" s="418" t="s">
        <v>45</v>
      </c>
      <c r="C48" s="447"/>
      <c r="D48" s="447"/>
      <c r="E48" s="447"/>
      <c r="F48" s="447"/>
      <c r="G48" s="447"/>
      <c r="H48" s="447"/>
      <c r="I48" s="447"/>
      <c r="J48" s="447"/>
      <c r="K48" s="448"/>
      <c r="L48" s="277"/>
      <c r="M48" s="27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27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394" t="s">
        <v>92</v>
      </c>
      <c r="C50" s="457"/>
      <c r="D50" s="457"/>
      <c r="E50" s="457"/>
      <c r="F50" s="458"/>
      <c r="G50" s="4" t="s">
        <v>3</v>
      </c>
      <c r="H50" s="7" t="s">
        <v>142</v>
      </c>
      <c r="I50" s="7" t="s">
        <v>124</v>
      </c>
      <c r="J50" s="5" t="s">
        <v>125</v>
      </c>
      <c r="K50" s="5" t="s">
        <v>126</v>
      </c>
      <c r="L50" s="275" t="s">
        <v>188</v>
      </c>
      <c r="M50" s="27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4">
        <v>12.1</v>
      </c>
      <c r="C51" s="404" t="s">
        <v>93</v>
      </c>
      <c r="D51" s="395"/>
      <c r="E51" s="395"/>
      <c r="F51" s="396"/>
      <c r="G51" s="58" t="s">
        <v>7</v>
      </c>
      <c r="H51" s="201"/>
      <c r="I51" s="89"/>
      <c r="J51" s="90"/>
      <c r="K51" s="91"/>
      <c r="L51" s="277"/>
      <c r="M51" s="277"/>
      <c r="N51" s="27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4" t="s">
        <v>183</v>
      </c>
      <c r="C52" s="404" t="s">
        <v>361</v>
      </c>
      <c r="D52" s="395"/>
      <c r="E52" s="395"/>
      <c r="F52" s="396"/>
      <c r="G52" s="60" t="s">
        <v>7</v>
      </c>
      <c r="H52" s="212"/>
      <c r="I52" s="92"/>
      <c r="J52" s="251"/>
      <c r="K52" s="91"/>
      <c r="L52" s="275" t="s">
        <v>200</v>
      </c>
      <c r="M52" s="277"/>
      <c r="N52" s="27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">
      <c r="A53" s="1"/>
      <c r="B53" s="65" t="s">
        <v>184</v>
      </c>
      <c r="C53" s="404" t="s">
        <v>363</v>
      </c>
      <c r="D53" s="431"/>
      <c r="E53" s="431"/>
      <c r="F53" s="432"/>
      <c r="G53" s="264" t="s">
        <v>364</v>
      </c>
      <c r="H53" s="250"/>
      <c r="I53" s="92"/>
      <c r="J53" s="253"/>
      <c r="K53" s="106"/>
      <c r="L53" s="275" t="s">
        <v>365</v>
      </c>
      <c r="M53" s="277"/>
      <c r="N53" s="27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4">
        <v>12.3</v>
      </c>
      <c r="C54" s="459" t="s">
        <v>337</v>
      </c>
      <c r="D54" s="454"/>
      <c r="E54" s="454"/>
      <c r="F54" s="455"/>
      <c r="G54" s="80"/>
      <c r="H54" s="213"/>
      <c r="I54" s="232"/>
      <c r="J54" s="252"/>
      <c r="K54" s="91"/>
      <c r="L54" s="275" t="s">
        <v>201</v>
      </c>
      <c r="M54" s="277"/>
      <c r="N54" s="27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">
      <c r="A55" s="1"/>
      <c r="B55" s="449" t="s">
        <v>45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77"/>
      <c r="M55" s="27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27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35">
      <c r="A57" s="1"/>
      <c r="B57" s="394" t="s">
        <v>101</v>
      </c>
      <c r="C57" s="457"/>
      <c r="D57" s="457"/>
      <c r="E57" s="457"/>
      <c r="F57" s="458"/>
      <c r="G57" s="4" t="s">
        <v>3</v>
      </c>
      <c r="H57" s="7" t="s">
        <v>142</v>
      </c>
      <c r="I57" s="7" t="s">
        <v>124</v>
      </c>
      <c r="J57" s="5" t="s">
        <v>125</v>
      </c>
      <c r="K57" s="5" t="s">
        <v>126</v>
      </c>
      <c r="L57" s="275" t="s">
        <v>188</v>
      </c>
      <c r="M57" s="27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4">
        <v>13.1</v>
      </c>
      <c r="C58" s="413" t="s">
        <v>338</v>
      </c>
      <c r="D58" s="433"/>
      <c r="E58" s="433"/>
      <c r="F58" s="434"/>
      <c r="G58" s="25" t="s">
        <v>103</v>
      </c>
      <c r="H58" s="171"/>
      <c r="I58" s="22"/>
      <c r="J58" s="44"/>
      <c r="K58" s="62"/>
      <c r="L58" s="462" t="s">
        <v>261</v>
      </c>
      <c r="M58" s="417"/>
      <c r="N58" s="27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4">
        <v>13.2</v>
      </c>
      <c r="C59" s="413" t="s">
        <v>104</v>
      </c>
      <c r="D59" s="433"/>
      <c r="E59" s="433"/>
      <c r="F59" s="434"/>
      <c r="G59" s="34" t="s">
        <v>103</v>
      </c>
      <c r="H59" s="214"/>
      <c r="I59" s="35"/>
      <c r="J59" s="44"/>
      <c r="K59" s="63"/>
      <c r="L59" s="462" t="s">
        <v>262</v>
      </c>
      <c r="M59" s="417"/>
      <c r="N59" s="27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4">
        <v>13.3</v>
      </c>
      <c r="C60" s="413" t="s">
        <v>202</v>
      </c>
      <c r="D60" s="433"/>
      <c r="E60" s="433"/>
      <c r="F60" s="434"/>
      <c r="G60" s="34" t="s">
        <v>7</v>
      </c>
      <c r="H60" s="214"/>
      <c r="I60" s="94"/>
      <c r="J60" s="98"/>
      <c r="K60" s="105"/>
      <c r="L60" s="462" t="s">
        <v>260</v>
      </c>
      <c r="M60" s="417"/>
      <c r="N60" s="27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4">
        <v>13.4</v>
      </c>
      <c r="C61" s="413" t="s">
        <v>203</v>
      </c>
      <c r="D61" s="433"/>
      <c r="E61" s="433"/>
      <c r="F61" s="434"/>
      <c r="G61" s="34" t="s">
        <v>7</v>
      </c>
      <c r="H61" s="214"/>
      <c r="I61" s="94"/>
      <c r="J61" s="98"/>
      <c r="K61" s="105"/>
      <c r="L61" s="462"/>
      <c r="M61" s="417"/>
      <c r="N61" s="27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68">
        <v>13.5</v>
      </c>
      <c r="C62" s="404" t="s">
        <v>339</v>
      </c>
      <c r="D62" s="395"/>
      <c r="E62" s="395"/>
      <c r="F62" s="396"/>
      <c r="G62" s="19" t="s">
        <v>110</v>
      </c>
      <c r="H62" s="63"/>
      <c r="I62" s="22"/>
      <c r="J62" s="46"/>
      <c r="K62" s="63"/>
      <c r="L62" s="277"/>
      <c r="M62" s="277"/>
      <c r="N62" s="27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43">
        <v>13.6</v>
      </c>
      <c r="C63" s="404" t="s">
        <v>340</v>
      </c>
      <c r="D63" s="395"/>
      <c r="E63" s="395"/>
      <c r="F63" s="396"/>
      <c r="G63" s="19" t="s">
        <v>110</v>
      </c>
      <c r="H63" s="63"/>
      <c r="I63" s="22"/>
      <c r="J63" s="46"/>
      <c r="K63" s="63"/>
      <c r="L63" s="277"/>
      <c r="M63" s="277"/>
      <c r="N63" s="27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43" t="s">
        <v>111</v>
      </c>
      <c r="C64" s="404" t="s">
        <v>341</v>
      </c>
      <c r="D64" s="395"/>
      <c r="E64" s="395"/>
      <c r="F64" s="396"/>
      <c r="G64" s="19" t="s">
        <v>7</v>
      </c>
      <c r="H64" s="63"/>
      <c r="I64" s="96"/>
      <c r="J64" s="99"/>
      <c r="K64" s="105"/>
      <c r="L64" s="277"/>
      <c r="M64" s="277"/>
      <c r="N64" s="27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">
      <c r="A65" s="1"/>
      <c r="B65" s="14" t="s">
        <v>112</v>
      </c>
      <c r="C65" s="404" t="s">
        <v>113</v>
      </c>
      <c r="D65" s="395"/>
      <c r="E65" s="395"/>
      <c r="F65" s="396"/>
      <c r="G65" s="19" t="s">
        <v>7</v>
      </c>
      <c r="H65" s="63"/>
      <c r="I65" s="96"/>
      <c r="J65" s="99"/>
      <c r="K65" s="105"/>
      <c r="L65" s="277"/>
      <c r="M65" s="277"/>
      <c r="N65" s="27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35">
      <c r="A66" s="1"/>
      <c r="B66" s="14" t="s">
        <v>114</v>
      </c>
      <c r="C66" s="404" t="s">
        <v>115</v>
      </c>
      <c r="D66" s="395"/>
      <c r="E66" s="395"/>
      <c r="F66" s="396"/>
      <c r="G66" s="19" t="s">
        <v>7</v>
      </c>
      <c r="H66" s="63"/>
      <c r="I66" s="96"/>
      <c r="J66" s="99"/>
      <c r="K66" s="106"/>
      <c r="L66" s="277"/>
      <c r="M66" s="277"/>
      <c r="N66" s="27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35">
      <c r="A67" s="1"/>
      <c r="B67" s="5" t="s">
        <v>219</v>
      </c>
      <c r="C67" s="386" t="s">
        <v>342</v>
      </c>
      <c r="D67" s="391"/>
      <c r="E67" s="391"/>
      <c r="F67" s="392"/>
      <c r="G67" s="110" t="s">
        <v>110</v>
      </c>
      <c r="H67" s="211"/>
      <c r="I67" s="112"/>
      <c r="J67" s="113"/>
      <c r="K67" s="62"/>
      <c r="L67" s="385" t="s">
        <v>266</v>
      </c>
      <c r="M67" s="277"/>
      <c r="N67" s="27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">
      <c r="A68" s="1"/>
      <c r="B68" s="5" t="s">
        <v>220</v>
      </c>
      <c r="C68" s="386" t="s">
        <v>343</v>
      </c>
      <c r="D68" s="391"/>
      <c r="E68" s="391"/>
      <c r="F68" s="392"/>
      <c r="G68" s="110" t="s">
        <v>110</v>
      </c>
      <c r="H68" s="211"/>
      <c r="I68" s="112"/>
      <c r="J68" s="113"/>
      <c r="K68" s="62"/>
      <c r="L68" s="385"/>
      <c r="M68" s="277"/>
      <c r="N68" s="27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">
      <c r="A69" s="1"/>
      <c r="B69" s="418" t="s">
        <v>45</v>
      </c>
      <c r="C69" s="447"/>
      <c r="D69" s="447"/>
      <c r="E69" s="447"/>
      <c r="F69" s="447"/>
      <c r="G69" s="447"/>
      <c r="H69" s="447"/>
      <c r="I69" s="447"/>
      <c r="J69" s="447"/>
      <c r="K69" s="448"/>
      <c r="L69" s="277"/>
      <c r="M69" s="2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27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27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2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27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27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27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27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27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27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27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27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27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27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27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27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27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2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2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2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27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2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27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2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27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27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27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27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27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27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27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27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27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27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27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27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27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27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27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27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27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27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27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2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27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27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27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27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27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27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27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27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27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27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27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27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27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27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27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27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27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27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27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2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27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27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27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27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27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27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27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27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27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27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27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27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27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27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27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27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27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27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27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2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27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27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27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27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27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27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27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27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27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27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27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27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27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27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27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27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27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27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27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2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27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27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27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27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27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27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27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27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27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27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27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27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27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27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27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27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27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27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27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2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27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27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27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27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27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27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27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27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27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27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27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27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27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27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27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27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27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27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27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2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27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27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27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27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27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27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27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27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27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27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27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27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27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27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27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27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27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27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27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2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27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27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27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27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27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27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27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27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27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27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27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27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27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27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27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27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27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27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27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2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27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27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27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27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27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27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27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27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27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27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27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27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27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27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27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27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27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27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27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27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27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27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27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27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27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27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27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27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27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27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27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27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2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27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27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27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27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27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27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27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27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27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27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27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27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27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27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27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27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27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27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27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27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27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27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27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27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27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27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27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27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27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27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27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27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27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27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27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27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27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27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27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27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27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27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27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27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27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27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27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27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27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27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27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27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27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27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27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27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27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27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27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27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27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27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27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27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27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27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27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27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27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27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27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27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27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27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27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27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27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27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27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27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27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27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27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27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27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27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27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27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27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27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27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27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27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27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27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27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27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27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27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27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27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27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27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27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27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27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27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27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27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27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27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27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27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27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27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27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27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27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27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27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27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27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27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27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27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27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27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27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27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27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27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27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27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27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27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27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27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27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27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27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27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27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27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27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27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27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27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27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27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27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27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27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27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27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27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27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27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27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27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27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27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27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27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27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27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27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27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27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27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27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27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27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27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27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27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27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27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27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27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27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27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27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27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27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27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27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27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27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27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27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27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27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27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27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27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27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27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27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27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27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27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27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27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27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27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27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27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27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27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27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27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27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27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27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27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27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27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27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27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27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27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27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27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27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27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27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27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27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27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27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27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27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27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27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27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27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27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27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27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27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27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27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27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27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27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27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27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27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27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27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27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27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27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27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27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27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27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27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27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27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27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27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27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27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27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27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27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27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27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27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27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27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27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27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27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27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27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27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27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27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27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27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27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27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27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27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27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27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27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27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27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27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27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27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27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27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27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27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27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27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27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27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27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27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27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27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27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27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27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27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27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27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27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27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27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27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27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27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27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27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27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27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27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27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27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27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27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27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27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27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27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27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27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27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27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27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27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27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27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27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27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27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27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27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27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27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27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27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27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27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27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27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27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27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27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27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27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27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27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27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27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27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27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27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27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27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27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27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27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27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27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27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27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27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27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27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27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27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27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27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27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27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27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27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27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27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27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27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27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27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27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27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27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27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27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27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27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27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27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27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27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27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27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27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27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27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27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27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27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27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27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27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27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27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27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27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27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27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27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27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27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27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27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27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27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27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27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27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27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27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27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27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27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27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27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27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27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27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27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27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27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27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27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27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27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27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27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27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27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27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27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27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27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27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27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27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27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27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27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27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27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27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27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27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27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27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27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27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27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27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27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27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27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27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27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27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27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27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27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27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27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27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27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27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27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27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27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27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27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27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27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27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27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27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27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27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27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27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27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27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27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27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27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27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27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27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27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27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27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27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27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27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27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27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27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27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27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27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27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27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27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27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27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27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27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27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27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27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27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27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27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27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27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27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27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27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27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27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27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27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27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27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27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27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27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27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27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27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27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27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27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27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27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27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27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27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27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27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27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27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27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27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27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27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27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27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27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27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27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27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27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27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27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27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27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27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27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27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27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27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27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27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27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27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27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27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27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27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27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27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27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27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27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27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27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27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27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27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27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27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27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27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27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27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27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27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27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27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27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27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27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27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27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27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27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27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27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27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27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27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27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27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27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27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27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27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27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27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27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27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27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27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27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27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27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27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27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27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27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27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27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27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27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27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27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27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27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27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27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27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27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27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27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27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27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27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27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27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27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27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27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27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27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27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27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27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27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27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27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27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27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27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27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27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27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27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27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27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27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27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27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27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27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27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27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27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27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27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27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27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27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27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27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27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27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27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77"/>
      <c r="M983" s="27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77"/>
      <c r="M984" s="27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77"/>
      <c r="M985" s="27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77"/>
      <c r="M986" s="27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77"/>
      <c r="M987" s="27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77"/>
      <c r="M988" s="27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77"/>
      <c r="M989" s="27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77"/>
      <c r="M990" s="27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77"/>
      <c r="M991" s="27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77"/>
      <c r="M992" s="27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77"/>
      <c r="M993" s="27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77"/>
      <c r="M994" s="27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77"/>
      <c r="M995" s="27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77"/>
      <c r="M996" s="27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77"/>
      <c r="M997" s="27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77"/>
      <c r="M998" s="27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77"/>
      <c r="M999" s="27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77"/>
      <c r="M1000" s="27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77"/>
      <c r="M1001" s="277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77"/>
      <c r="M1002" s="277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77"/>
      <c r="M1003" s="277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77"/>
      <c r="M1004" s="277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77"/>
      <c r="M1005" s="277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77"/>
      <c r="M1006" s="277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77"/>
      <c r="M1007" s="277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77"/>
      <c r="M1008" s="277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77"/>
      <c r="M1009" s="277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77"/>
      <c r="M1010" s="277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5">
    <mergeCell ref="L20:M20"/>
    <mergeCell ref="L21:M21"/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  <mergeCell ref="L25:M25"/>
    <mergeCell ref="L26:M26"/>
    <mergeCell ref="L34:L35"/>
    <mergeCell ref="L46:L47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C44:F44"/>
    <mergeCell ref="C64:F64"/>
    <mergeCell ref="C61:F61"/>
    <mergeCell ref="C54:F54"/>
    <mergeCell ref="B50:F50"/>
    <mergeCell ref="C46:F46"/>
    <mergeCell ref="C47:F47"/>
    <mergeCell ref="C53:F53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B17:K17"/>
    <mergeCell ref="C16:F16"/>
    <mergeCell ref="C5:F5"/>
    <mergeCell ref="B1:K1"/>
    <mergeCell ref="B4:K4"/>
    <mergeCell ref="B3:F3"/>
    <mergeCell ref="B2:K2"/>
    <mergeCell ref="C15:F15"/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</mergeCells>
  <conditionalFormatting sqref="K5">
    <cfRule type="expression" dxfId="53" priority="63">
      <formula>J5&lt;I5</formula>
    </cfRule>
    <cfRule type="expression" dxfId="52" priority="64">
      <formula>J5&gt;I5</formula>
    </cfRule>
  </conditionalFormatting>
  <conditionalFormatting sqref="K7:K8">
    <cfRule type="expression" dxfId="51" priority="65">
      <formula>J7&lt;I7</formula>
    </cfRule>
    <cfRule type="expression" dxfId="50" priority="66">
      <formula>J7&gt;I7</formula>
    </cfRule>
  </conditionalFormatting>
  <conditionalFormatting sqref="K10">
    <cfRule type="expression" dxfId="49" priority="69">
      <formula>J10&lt;I10</formula>
    </cfRule>
    <cfRule type="expression" dxfId="48" priority="70">
      <formula>J10&gt;I10</formula>
    </cfRule>
  </conditionalFormatting>
  <conditionalFormatting sqref="K16">
    <cfRule type="expression" dxfId="47" priority="27">
      <formula>J16&lt;I16</formula>
    </cfRule>
    <cfRule type="expression" dxfId="46" priority="28">
      <formula>J16&gt;I16</formula>
    </cfRule>
  </conditionalFormatting>
  <conditionalFormatting sqref="K20:K21">
    <cfRule type="expression" dxfId="45" priority="7">
      <formula>J20&lt;I20</formula>
    </cfRule>
    <cfRule type="expression" dxfId="44" priority="8">
      <formula>J20&gt;I20</formula>
    </cfRule>
  </conditionalFormatting>
  <conditionalFormatting sqref="K25:K32">
    <cfRule type="expression" dxfId="43" priority="49">
      <formula>J25&lt;I25</formula>
    </cfRule>
    <cfRule type="expression" dxfId="42" priority="50">
      <formula>J25&gt;I25</formula>
    </cfRule>
  </conditionalFormatting>
  <conditionalFormatting sqref="K34">
    <cfRule type="expression" dxfId="41" priority="9">
      <formula>J34&lt;I34</formula>
    </cfRule>
    <cfRule type="expression" dxfId="40" priority="10">
      <formula>J34&gt;I34</formula>
    </cfRule>
  </conditionalFormatting>
  <conditionalFormatting sqref="K39:K45">
    <cfRule type="expression" dxfId="37" priority="1">
      <formula>J39&lt;I39</formula>
    </cfRule>
    <cfRule type="expression" dxfId="36" priority="2">
      <formula>J39&gt;I39</formula>
    </cfRule>
  </conditionalFormatting>
  <conditionalFormatting sqref="K51:K53">
    <cfRule type="expression" dxfId="33" priority="39">
      <formula>J51&lt;I51</formula>
    </cfRule>
    <cfRule type="expression" dxfId="32" priority="40">
      <formula>J51&gt;I51</formula>
    </cfRule>
  </conditionalFormatting>
  <conditionalFormatting sqref="K58:K59">
    <cfRule type="expression" dxfId="31" priority="99">
      <formula>J58&lt;I58</formula>
    </cfRule>
    <cfRule type="expression" dxfId="30" priority="100">
      <formula>J58&gt;I58</formula>
    </cfRule>
  </conditionalFormatting>
  <conditionalFormatting sqref="K60:K61">
    <cfRule type="expression" dxfId="29" priority="111">
      <formula>J60&gt;I60</formula>
    </cfRule>
    <cfRule type="expression" dxfId="28" priority="112">
      <formula>J60&lt;I60</formula>
    </cfRule>
  </conditionalFormatting>
  <conditionalFormatting sqref="K62:K63">
    <cfRule type="expression" dxfId="27" priority="35">
      <formula>J62&lt;I62</formula>
    </cfRule>
    <cfRule type="expression" dxfId="26" priority="36">
      <formula>J62&gt;I62</formula>
    </cfRule>
  </conditionalFormatting>
  <conditionalFormatting sqref="K64:K65">
    <cfRule type="expression" dxfId="25" priority="29">
      <formula>J64&gt;I64</formula>
    </cfRule>
    <cfRule type="expression" dxfId="24" priority="30">
      <formula>J64&lt;I64</formula>
    </cfRule>
  </conditionalFormatting>
  <conditionalFormatting sqref="K66:K68">
    <cfRule type="expression" dxfId="23" priority="11">
      <formula>J66&lt;I66</formula>
    </cfRule>
    <cfRule type="expression" dxfId="22" priority="12">
      <formula>J66&gt;I66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  <hyperlink ref="L53" r:id="rId26" xr:uid="{596FAE54-788E-4576-9317-96E26A9FC873}"/>
    <hyperlink ref="L39" r:id="rId27" xr:uid="{FD27E9AA-6AA1-4B46-A619-A5DEDFA64F12}"/>
    <hyperlink ref="L41" r:id="rId28" xr:uid="{452604C3-6A30-4933-83FF-C5BF788EF851}"/>
  </hyperlinks>
  <pageMargins left="0.7" right="0.7" top="0.75" bottom="0.75" header="0.3" footer="0.3"/>
  <pageSetup orientation="portrait" horizontalDpi="300" verticalDpi="300" r:id="rId2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N2" sqref="N2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5.77734375" customWidth="1"/>
    <col min="10" max="10" width="12.21875" customWidth="1"/>
    <col min="11" max="11" width="14.44140625" customWidth="1"/>
    <col min="12" max="12" width="13.21875" style="273" customWidth="1"/>
    <col min="13" max="13" width="9.6640625" customWidth="1"/>
    <col min="14" max="14" width="42.88671875" customWidth="1"/>
    <col min="15" max="27" width="7.44140625" customWidth="1"/>
  </cols>
  <sheetData>
    <row r="1" spans="1:27" ht="27" customHeight="1" x14ac:dyDescent="0.4">
      <c r="A1" s="1"/>
      <c r="B1" s="421" t="s">
        <v>85</v>
      </c>
      <c r="C1" s="422"/>
      <c r="D1" s="422"/>
      <c r="E1" s="422"/>
      <c r="F1" s="422"/>
      <c r="G1" s="422"/>
      <c r="H1" s="422"/>
      <c r="I1" s="422"/>
      <c r="J1" s="422"/>
      <c r="K1" s="423"/>
      <c r="L1" s="276"/>
      <c r="M1" s="3"/>
      <c r="N1" s="280" t="s">
        <v>237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05" customHeight="1" x14ac:dyDescent="0.3">
      <c r="A2" s="1"/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2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26" t="s">
        <v>87</v>
      </c>
      <c r="C3" s="408"/>
      <c r="D3" s="408"/>
      <c r="E3" s="408"/>
      <c r="F3" s="409"/>
      <c r="G3" s="74" t="s">
        <v>3</v>
      </c>
      <c r="H3" s="271" t="s">
        <v>142</v>
      </c>
      <c r="I3" s="271" t="s">
        <v>124</v>
      </c>
      <c r="J3" s="75" t="s">
        <v>125</v>
      </c>
      <c r="K3" s="75" t="s">
        <v>126</v>
      </c>
      <c r="L3" s="275" t="s">
        <v>188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14.1</v>
      </c>
      <c r="C4" s="479" t="s">
        <v>344</v>
      </c>
      <c r="D4" s="480"/>
      <c r="E4" s="480"/>
      <c r="F4" s="481"/>
      <c r="G4" s="335" t="s">
        <v>91</v>
      </c>
      <c r="H4" s="218"/>
      <c r="I4" s="222"/>
      <c r="J4" s="52"/>
      <c r="K4" s="12"/>
      <c r="L4" s="277"/>
      <c r="M4" s="1"/>
      <c r="N4" s="27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">
      <c r="A5" s="1"/>
      <c r="B5" s="65">
        <v>14.2</v>
      </c>
      <c r="C5" s="413" t="s">
        <v>345</v>
      </c>
      <c r="D5" s="433"/>
      <c r="E5" s="433"/>
      <c r="F5" s="434"/>
      <c r="G5" s="265" t="s">
        <v>94</v>
      </c>
      <c r="H5" s="218"/>
      <c r="I5" s="222"/>
      <c r="J5" s="52"/>
      <c r="K5" s="12"/>
      <c r="L5" s="277"/>
      <c r="M5" s="1"/>
      <c r="N5" s="274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 t="s">
        <v>227</v>
      </c>
      <c r="C6" s="413" t="s">
        <v>346</v>
      </c>
      <c r="D6" s="433"/>
      <c r="E6" s="433"/>
      <c r="F6" s="434"/>
      <c r="G6" s="265" t="s">
        <v>94</v>
      </c>
      <c r="H6" s="218"/>
      <c r="I6" s="222"/>
      <c r="J6" s="52"/>
      <c r="K6" s="12"/>
      <c r="L6" s="277"/>
      <c r="M6" s="1"/>
      <c r="N6" s="274"/>
      <c r="O6" s="1"/>
      <c r="P6" s="474"/>
      <c r="Q6" s="475"/>
      <c r="R6" s="475"/>
      <c r="S6" s="475"/>
      <c r="T6" s="267"/>
      <c r="U6" s="72"/>
      <c r="V6" s="1"/>
      <c r="W6" s="1"/>
      <c r="X6" s="1"/>
      <c r="Y6" s="1"/>
      <c r="Z6" s="1"/>
      <c r="AA6" s="1"/>
    </row>
    <row r="7" spans="1:27" ht="72" customHeight="1" x14ac:dyDescent="0.3">
      <c r="A7" s="1"/>
      <c r="B7" s="5" t="s">
        <v>221</v>
      </c>
      <c r="C7" s="476" t="s">
        <v>349</v>
      </c>
      <c r="D7" s="477"/>
      <c r="E7" s="477"/>
      <c r="F7" s="478"/>
      <c r="G7" s="266" t="s">
        <v>95</v>
      </c>
      <c r="H7" s="219"/>
      <c r="I7" s="223"/>
      <c r="J7" s="52"/>
      <c r="K7" s="12"/>
      <c r="L7" s="275" t="s">
        <v>266</v>
      </c>
      <c r="M7" s="1"/>
      <c r="N7" s="274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14.4</v>
      </c>
      <c r="C8" s="413" t="s">
        <v>347</v>
      </c>
      <c r="D8" s="433"/>
      <c r="E8" s="433"/>
      <c r="F8" s="434"/>
      <c r="G8" s="265" t="s">
        <v>95</v>
      </c>
      <c r="H8" s="218"/>
      <c r="I8" s="222"/>
      <c r="J8" s="52"/>
      <c r="K8" s="12"/>
      <c r="L8" s="277"/>
      <c r="M8" s="1"/>
      <c r="N8" s="27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14.5</v>
      </c>
      <c r="C9" s="404" t="s">
        <v>348</v>
      </c>
      <c r="D9" s="395"/>
      <c r="E9" s="395"/>
      <c r="F9" s="396"/>
      <c r="G9" s="260" t="s">
        <v>96</v>
      </c>
      <c r="H9" s="220"/>
      <c r="I9" s="224"/>
      <c r="J9" s="59"/>
      <c r="K9" s="12"/>
      <c r="L9" s="277"/>
      <c r="M9" s="1"/>
      <c r="N9" s="27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14.6</v>
      </c>
      <c r="C10" s="404" t="s">
        <v>350</v>
      </c>
      <c r="D10" s="395"/>
      <c r="E10" s="395"/>
      <c r="F10" s="396"/>
      <c r="G10" s="269" t="s">
        <v>7</v>
      </c>
      <c r="H10" s="221"/>
      <c r="I10" s="225"/>
      <c r="J10" s="90"/>
      <c r="K10" s="91"/>
      <c r="L10" s="277"/>
      <c r="M10" s="1"/>
      <c r="N10" s="2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14">
        <v>14.7</v>
      </c>
      <c r="C11" s="404" t="s">
        <v>351</v>
      </c>
      <c r="D11" s="395"/>
      <c r="E11" s="395"/>
      <c r="F11" s="396"/>
      <c r="G11" s="269" t="s">
        <v>7</v>
      </c>
      <c r="H11" s="221"/>
      <c r="I11" s="225"/>
      <c r="J11" s="90"/>
      <c r="K11" s="91"/>
      <c r="L11" s="277"/>
      <c r="M11" s="1"/>
      <c r="N11" s="2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">
      <c r="A12" s="1"/>
      <c r="B12" s="418" t="s">
        <v>120</v>
      </c>
      <c r="C12" s="395"/>
      <c r="D12" s="395"/>
      <c r="E12" s="395"/>
      <c r="F12" s="395"/>
      <c r="G12" s="395"/>
      <c r="H12" s="408"/>
      <c r="I12" s="395"/>
      <c r="J12" s="395"/>
      <c r="K12" s="396"/>
      <c r="L12" s="2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7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394" t="s">
        <v>97</v>
      </c>
      <c r="C14" s="395"/>
      <c r="D14" s="395"/>
      <c r="E14" s="395"/>
      <c r="F14" s="396"/>
      <c r="G14" s="4" t="s">
        <v>3</v>
      </c>
      <c r="H14" s="7" t="s">
        <v>142</v>
      </c>
      <c r="I14" s="7" t="s">
        <v>124</v>
      </c>
      <c r="J14" s="5" t="s">
        <v>125</v>
      </c>
      <c r="K14" s="78" t="s">
        <v>126</v>
      </c>
      <c r="L14" s="275" t="s">
        <v>188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4">
        <v>15.1</v>
      </c>
      <c r="C15" s="413" t="s">
        <v>98</v>
      </c>
      <c r="D15" s="433"/>
      <c r="E15" s="433"/>
      <c r="F15" s="434"/>
      <c r="G15" s="80" t="s">
        <v>99</v>
      </c>
      <c r="H15" s="11"/>
      <c r="I15" s="11"/>
      <c r="J15" s="59"/>
      <c r="K15" s="12"/>
      <c r="L15" s="277"/>
      <c r="M15" s="1"/>
      <c r="N15" s="27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>
        <v>15.2</v>
      </c>
      <c r="C16" s="404" t="s">
        <v>100</v>
      </c>
      <c r="D16" s="395"/>
      <c r="E16" s="395"/>
      <c r="F16" s="396"/>
      <c r="G16" s="268" t="s">
        <v>7</v>
      </c>
      <c r="H16" s="92"/>
      <c r="I16" s="92"/>
      <c r="J16" s="93"/>
      <c r="K16" s="91"/>
      <c r="L16" s="277"/>
      <c r="M16" s="1"/>
      <c r="N16" s="27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4">
        <v>15.3</v>
      </c>
      <c r="C17" s="404" t="s">
        <v>102</v>
      </c>
      <c r="D17" s="395"/>
      <c r="E17" s="395"/>
      <c r="F17" s="396"/>
      <c r="G17" s="70" t="s">
        <v>7</v>
      </c>
      <c r="H17" s="89"/>
      <c r="I17" s="89"/>
      <c r="J17" s="90"/>
      <c r="K17" s="91"/>
      <c r="L17" s="277"/>
      <c r="M17" s="1"/>
      <c r="N17" s="2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">
      <c r="A18" s="1"/>
      <c r="B18" s="418" t="s">
        <v>45</v>
      </c>
      <c r="C18" s="395"/>
      <c r="D18" s="395"/>
      <c r="E18" s="395"/>
      <c r="F18" s="395"/>
      <c r="G18" s="395"/>
      <c r="H18" s="395"/>
      <c r="I18" s="395"/>
      <c r="J18" s="395"/>
      <c r="K18" s="396"/>
      <c r="L18" s="2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394" t="s">
        <v>105</v>
      </c>
      <c r="C20" s="395"/>
      <c r="D20" s="395"/>
      <c r="E20" s="395"/>
      <c r="F20" s="396"/>
      <c r="G20" s="4" t="s">
        <v>3</v>
      </c>
      <c r="H20" s="7" t="s">
        <v>142</v>
      </c>
      <c r="I20" s="7" t="s">
        <v>124</v>
      </c>
      <c r="J20" s="5" t="s">
        <v>125</v>
      </c>
      <c r="K20" s="78" t="s">
        <v>126</v>
      </c>
      <c r="L20" s="275" t="s">
        <v>188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4">
        <v>16.100000000000001</v>
      </c>
      <c r="C21" s="473" t="s">
        <v>106</v>
      </c>
      <c r="D21" s="471"/>
      <c r="E21" s="471"/>
      <c r="F21" s="472"/>
      <c r="G21" s="58"/>
      <c r="H21" s="10"/>
      <c r="I21" s="10"/>
      <c r="J21" s="59"/>
      <c r="K21" s="12"/>
      <c r="L21" s="275" t="s">
        <v>259</v>
      </c>
      <c r="M21" s="1"/>
      <c r="N21" s="27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4">
        <v>16.2</v>
      </c>
      <c r="C22" s="456" t="s">
        <v>107</v>
      </c>
      <c r="D22" s="395"/>
      <c r="E22" s="395"/>
      <c r="F22" s="396"/>
      <c r="G22" s="58"/>
      <c r="H22" s="10"/>
      <c r="I22" s="10"/>
      <c r="J22" s="59"/>
      <c r="K22" s="12"/>
      <c r="L22" s="275" t="s">
        <v>259</v>
      </c>
      <c r="M22" s="1"/>
      <c r="N22" s="27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4">
        <v>16.3</v>
      </c>
      <c r="C23" s="456" t="s">
        <v>108</v>
      </c>
      <c r="D23" s="395"/>
      <c r="E23" s="395"/>
      <c r="F23" s="396"/>
      <c r="G23" s="58"/>
      <c r="H23" s="10"/>
      <c r="I23" s="100"/>
      <c r="J23" s="59"/>
      <c r="K23" s="12"/>
      <c r="L23" s="275" t="s">
        <v>259</v>
      </c>
      <c r="M23" s="1"/>
      <c r="N23" s="27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4">
        <v>16.399999999999999</v>
      </c>
      <c r="C24" s="470" t="s">
        <v>109</v>
      </c>
      <c r="D24" s="471"/>
      <c r="E24" s="471"/>
      <c r="F24" s="472"/>
      <c r="G24" s="64"/>
      <c r="H24" s="61"/>
      <c r="I24" s="227"/>
      <c r="J24" s="16"/>
      <c r="K24" s="12"/>
      <c r="L24" s="275" t="s">
        <v>259</v>
      </c>
      <c r="M24" s="1"/>
      <c r="N24" s="27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">
      <c r="A25" s="1"/>
      <c r="B25" s="418" t="s">
        <v>17</v>
      </c>
      <c r="C25" s="395"/>
      <c r="D25" s="395"/>
      <c r="E25" s="395"/>
      <c r="F25" s="395"/>
      <c r="G25" s="395"/>
      <c r="H25" s="395"/>
      <c r="I25" s="395"/>
      <c r="J25" s="395"/>
      <c r="K25" s="396"/>
      <c r="L25" s="2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7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469" t="s">
        <v>121</v>
      </c>
      <c r="C28" s="395"/>
      <c r="D28" s="395"/>
      <c r="E28" s="395"/>
      <c r="F28" s="396"/>
      <c r="G28" s="4" t="s">
        <v>3</v>
      </c>
      <c r="H28" s="7" t="s">
        <v>142</v>
      </c>
      <c r="I28" s="7" t="s">
        <v>124</v>
      </c>
      <c r="J28" s="5" t="s">
        <v>125</v>
      </c>
      <c r="K28" s="78" t="s">
        <v>126</v>
      </c>
      <c r="L28" s="275" t="s">
        <v>188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65">
        <v>17.100000000000001</v>
      </c>
      <c r="C29" s="439" t="s">
        <v>116</v>
      </c>
      <c r="D29" s="433"/>
      <c r="E29" s="433"/>
      <c r="F29" s="434"/>
      <c r="G29" s="25" t="s">
        <v>117</v>
      </c>
      <c r="H29" s="81"/>
      <c r="I29" s="81"/>
      <c r="J29" s="59"/>
      <c r="K29" s="12"/>
      <c r="L29" s="463" t="s">
        <v>284</v>
      </c>
      <c r="M29" s="295"/>
      <c r="N29" s="27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65">
        <v>17.2</v>
      </c>
      <c r="C30" s="439" t="s">
        <v>118</v>
      </c>
      <c r="D30" s="433"/>
      <c r="E30" s="433"/>
      <c r="F30" s="434"/>
      <c r="G30" s="34" t="s">
        <v>117</v>
      </c>
      <c r="H30" s="82"/>
      <c r="I30" s="82"/>
      <c r="J30" s="16"/>
      <c r="K30" s="12"/>
      <c r="L30" s="463"/>
      <c r="M30" s="295"/>
      <c r="N30" s="2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65">
        <v>17.3</v>
      </c>
      <c r="C31" s="413" t="s">
        <v>119</v>
      </c>
      <c r="D31" s="454"/>
      <c r="E31" s="454"/>
      <c r="F31" s="455"/>
      <c r="G31" s="25" t="s">
        <v>117</v>
      </c>
      <c r="H31" s="81"/>
      <c r="I31" s="81"/>
      <c r="J31" s="59"/>
      <c r="K31" s="12"/>
      <c r="L31" s="463"/>
      <c r="M31" s="295"/>
      <c r="N31" s="27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65">
        <v>17.399999999999999</v>
      </c>
      <c r="C32" s="456" t="s">
        <v>352</v>
      </c>
      <c r="D32" s="395"/>
      <c r="E32" s="395"/>
      <c r="F32" s="396"/>
      <c r="G32" s="19" t="s">
        <v>117</v>
      </c>
      <c r="H32" s="81"/>
      <c r="I32" s="81"/>
      <c r="J32" s="59"/>
      <c r="K32" s="12"/>
      <c r="L32" s="463"/>
      <c r="M32" s="295"/>
      <c r="N32" s="27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68">
        <v>17.5</v>
      </c>
      <c r="C33" s="404" t="s">
        <v>353</v>
      </c>
      <c r="D33" s="395"/>
      <c r="E33" s="395"/>
      <c r="F33" s="396"/>
      <c r="G33" s="19" t="s">
        <v>117</v>
      </c>
      <c r="H33" s="66"/>
      <c r="I33" s="66"/>
      <c r="J33" s="69"/>
      <c r="K33" s="12"/>
      <c r="L33" s="281" t="s">
        <v>205</v>
      </c>
      <c r="M33" s="275" t="s">
        <v>266</v>
      </c>
      <c r="N33" s="27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">
      <c r="A34" s="1"/>
      <c r="B34" s="418" t="s">
        <v>45</v>
      </c>
      <c r="C34" s="395"/>
      <c r="D34" s="395"/>
      <c r="E34" s="395"/>
      <c r="F34" s="395"/>
      <c r="G34" s="395"/>
      <c r="H34" s="395"/>
      <c r="I34" s="395"/>
      <c r="J34" s="395"/>
      <c r="K34" s="396"/>
      <c r="L34" s="27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7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468" t="s">
        <v>354</v>
      </c>
      <c r="C36" s="395"/>
      <c r="D36" s="395"/>
      <c r="E36" s="395"/>
      <c r="F36" s="396"/>
      <c r="G36" s="4" t="s">
        <v>3</v>
      </c>
      <c r="H36" s="7" t="s">
        <v>142</v>
      </c>
      <c r="I36" s="7" t="s">
        <v>124</v>
      </c>
      <c r="J36" s="5" t="s">
        <v>125</v>
      </c>
      <c r="K36" s="78" t="s">
        <v>126</v>
      </c>
      <c r="L36" s="275" t="s">
        <v>204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">
      <c r="A37" s="1"/>
      <c r="B37" s="65">
        <v>18.100000000000001</v>
      </c>
      <c r="C37" s="465" t="s">
        <v>177</v>
      </c>
      <c r="D37" s="466"/>
      <c r="E37" s="466"/>
      <c r="F37" s="467"/>
      <c r="G37" s="261"/>
      <c r="H37" s="83"/>
      <c r="I37" s="83"/>
      <c r="J37" s="229"/>
      <c r="K37" s="12"/>
      <c r="L37" s="275" t="s">
        <v>206</v>
      </c>
      <c r="M37" s="1"/>
      <c r="N37" s="27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65">
        <v>18.2</v>
      </c>
      <c r="C38" s="465" t="s">
        <v>185</v>
      </c>
      <c r="D38" s="466"/>
      <c r="E38" s="466"/>
      <c r="F38" s="467"/>
      <c r="G38" s="261"/>
      <c r="H38" s="67"/>
      <c r="I38" s="67"/>
      <c r="J38" s="16"/>
      <c r="K38" s="20"/>
      <c r="L38" s="275" t="s">
        <v>207</v>
      </c>
      <c r="M38" s="1"/>
      <c r="N38" s="27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65">
        <v>18.3</v>
      </c>
      <c r="C39" s="464" t="s">
        <v>225</v>
      </c>
      <c r="D39" s="395"/>
      <c r="E39" s="395"/>
      <c r="F39" s="396"/>
      <c r="G39" s="70"/>
      <c r="H39" s="66"/>
      <c r="I39" s="254"/>
      <c r="J39" s="255"/>
      <c r="K39" s="256"/>
      <c r="L39" s="337" t="s">
        <v>226</v>
      </c>
      <c r="M39" s="1"/>
      <c r="N39" s="2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">
      <c r="A40" s="1"/>
      <c r="B40" s="65">
        <v>18.399999999999999</v>
      </c>
      <c r="C40" s="248"/>
      <c r="D40" s="246"/>
      <c r="E40" s="246"/>
      <c r="F40" s="247"/>
      <c r="G40" s="70"/>
      <c r="H40" s="67"/>
      <c r="I40" s="258"/>
      <c r="J40" s="174"/>
      <c r="K40" s="71"/>
      <c r="L40" s="278"/>
      <c r="M40" s="1"/>
      <c r="N40" s="2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65">
        <v>18.5</v>
      </c>
      <c r="C41" s="456"/>
      <c r="D41" s="395"/>
      <c r="E41" s="395"/>
      <c r="F41" s="396"/>
      <c r="G41" s="58"/>
      <c r="H41" s="66"/>
      <c r="I41" s="257"/>
      <c r="J41" s="52"/>
      <c r="K41" s="230"/>
      <c r="L41" s="277"/>
      <c r="M41" s="1"/>
      <c r="N41" s="27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418" t="s">
        <v>45</v>
      </c>
      <c r="C42" s="395"/>
      <c r="D42" s="395"/>
      <c r="E42" s="395"/>
      <c r="F42" s="395"/>
      <c r="G42" s="395"/>
      <c r="H42" s="395"/>
      <c r="I42" s="395"/>
      <c r="J42" s="395"/>
      <c r="K42" s="396"/>
      <c r="L42" s="2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7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7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7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7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7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7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7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7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7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7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7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7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7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7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7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7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7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7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7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7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7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7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7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7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7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7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7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7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7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7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7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7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7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7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7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7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7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7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7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7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7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7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7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7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7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7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7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7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7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7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7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7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7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7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7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7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7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7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7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7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7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7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7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7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7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7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7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7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7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7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7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7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7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7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7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7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7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7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7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7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7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7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7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7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7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7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7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7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7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7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7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7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7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7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7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7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7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7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7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7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7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7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7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7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7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7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7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7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7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7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7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7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7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7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7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7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7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7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7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7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7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7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7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7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7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7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7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7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7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7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7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7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7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7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7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7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7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7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7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7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7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7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7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7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7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7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7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7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7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7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7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7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7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7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7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7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7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7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7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7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7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7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7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7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7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7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7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7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7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7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7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7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7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7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7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7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7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7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7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7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7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7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7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7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7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7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7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7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7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7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7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7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7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7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7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7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7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7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7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7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7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7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7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7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7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7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7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7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7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7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7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7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7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7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7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7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7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7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7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7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7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7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7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7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7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7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7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7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7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7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7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7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7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7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7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7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7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7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7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7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7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7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7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7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7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7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7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7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7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7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7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7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7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7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7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7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7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7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7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7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7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7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7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7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7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7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7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7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7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7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7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7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7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7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7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7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7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7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7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7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7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7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7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7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7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7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7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7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7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7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7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7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7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7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7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7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7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7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7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7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7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7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7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7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7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7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7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7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7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7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7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7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7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7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7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7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7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7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7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7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7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7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7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7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7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7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7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7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7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7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7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7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7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7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7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7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7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7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7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7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7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7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7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7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7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7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7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7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7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7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7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7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7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7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7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7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7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7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7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7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7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7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7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7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7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7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7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7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7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7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7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7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7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7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7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7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7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7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7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7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7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7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7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7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7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7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7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7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7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7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7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7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7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7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7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7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7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7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7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7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7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7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7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7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7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7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7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7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7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7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7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7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7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7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7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7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7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7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7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7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7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7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7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7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7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7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7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7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7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7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7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7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7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7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7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7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7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7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7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7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7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7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7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7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7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7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7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7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7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7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7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7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7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7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7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7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7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7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7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7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7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7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7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7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7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7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7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7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7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7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7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7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7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7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7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7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7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7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7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7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7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7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7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7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7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7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7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7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7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7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7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7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7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7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7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7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7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7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7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7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7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7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7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7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7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7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7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7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7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7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7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7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7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7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7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7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7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7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7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7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7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7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7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7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7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7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7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7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7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7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7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7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7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7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7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7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7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7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7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7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7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7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7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7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7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7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7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7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7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7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7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7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7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7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7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7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7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7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7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7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7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7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7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7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7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7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7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7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7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7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7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7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7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7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7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7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7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7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7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7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7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7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7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7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7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7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7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7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7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7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7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7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7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7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7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7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7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7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7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7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7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7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7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7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7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7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7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7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7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7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7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7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7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7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7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7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7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7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7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7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7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7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7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7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7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7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7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7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7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7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7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7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7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7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7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7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7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7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7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7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7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7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7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7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7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7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7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7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7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7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7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7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7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7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7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7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7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7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7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7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7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7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7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7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7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7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7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7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7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7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7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7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7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7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7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7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7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7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7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7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7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7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7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7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7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7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7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7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7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7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7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7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7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7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7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7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7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7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7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7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7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7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7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7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7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7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7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7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7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7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7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7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7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7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7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7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7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7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7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7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7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7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7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7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7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7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7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7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7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7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7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7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7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7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7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7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7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7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7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7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7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7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7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7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7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7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7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7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7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7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7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7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7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7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7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7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7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7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7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7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7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7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7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7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7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7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7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7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7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7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7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7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7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7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7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7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7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7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7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7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7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7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7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7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7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7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7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7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7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7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7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7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7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7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7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7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7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7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7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7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7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7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7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7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7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7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7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7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7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7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7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7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7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7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7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7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7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7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7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7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7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7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7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7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7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7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7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7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7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7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7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7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7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7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7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7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7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7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7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7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7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7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7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7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7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7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7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7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7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7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7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7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7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7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7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7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7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7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7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7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7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7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7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7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7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7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7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7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7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7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7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7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7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7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7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7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7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7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7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7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7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7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7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7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7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7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7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7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7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7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7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7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7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7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7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7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7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7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7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7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7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7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7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7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7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7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7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7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7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7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7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7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7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7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7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7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7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7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7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7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7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7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7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P6:S6"/>
    <mergeCell ref="C5:F5"/>
    <mergeCell ref="C6:F6"/>
    <mergeCell ref="C7:F7"/>
    <mergeCell ref="B1:K1"/>
    <mergeCell ref="B2:K2"/>
    <mergeCell ref="B3:F3"/>
    <mergeCell ref="C4:F4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L29:L32"/>
    <mergeCell ref="B42:K42"/>
    <mergeCell ref="C39:F39"/>
    <mergeCell ref="C41:F41"/>
    <mergeCell ref="C37:F37"/>
    <mergeCell ref="C38:F38"/>
    <mergeCell ref="B36:F36"/>
    <mergeCell ref="B34:K34"/>
  </mergeCells>
  <conditionalFormatting sqref="K4:K11">
    <cfRule type="expression" dxfId="21" priority="13">
      <formula>J4&lt;I4</formula>
    </cfRule>
    <cfRule type="expression" dxfId="20" priority="14">
      <formula>J4&gt;I4</formula>
    </cfRule>
  </conditionalFormatting>
  <conditionalFormatting sqref="K15:K17">
    <cfRule type="expression" dxfId="19" priority="9">
      <formula>J15&lt;I15</formula>
    </cfRule>
    <cfRule type="expression" dxfId="18" priority="10">
      <formula>J15&gt;I15</formula>
    </cfRule>
  </conditionalFormatting>
  <conditionalFormatting sqref="K29:K33">
    <cfRule type="expression" dxfId="17" priority="1">
      <formula>J29&gt;I29</formula>
    </cfRule>
    <cfRule type="expression" dxfId="16" priority="2">
      <formula>J29&lt;I29</formula>
    </cfRule>
  </conditionalFormatting>
  <conditionalFormatting sqref="K37:K38">
    <cfRule type="expression" dxfId="15" priority="41">
      <formula>J37&gt;I37</formula>
    </cfRule>
    <cfRule type="expression" dxfId="14" priority="42">
      <formula>J37&lt;I37</formula>
    </cfRule>
  </conditionalFormatting>
  <conditionalFormatting sqref="K39:K41">
    <cfRule type="expression" dxfId="13" priority="45">
      <formula>J39&gt;I39</formula>
    </cfRule>
    <cfRule type="expression" dxfId="12" priority="46">
      <formula>J39&lt;I39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AE107"/>
  <sheetViews>
    <sheetView zoomScale="70" zoomScaleNormal="70" workbookViewId="0">
      <selection activeCell="B2" sqref="B2:J2"/>
    </sheetView>
  </sheetViews>
  <sheetFormatPr defaultColWidth="8.77734375" defaultRowHeight="14.4" x14ac:dyDescent="0.3"/>
  <cols>
    <col min="1" max="1" width="2.44140625" style="115" customWidth="1"/>
    <col min="2" max="3" width="8.77734375" style="115"/>
    <col min="4" max="4" width="8.77734375" style="115" customWidth="1"/>
    <col min="5" max="6" width="8.77734375" style="115"/>
    <col min="7" max="7" width="14" style="115" customWidth="1"/>
    <col min="8" max="8" width="12.21875" style="115" bestFit="1" customWidth="1"/>
    <col min="9" max="9" width="12.44140625" style="115" customWidth="1"/>
    <col min="10" max="10" width="12.77734375" style="115" customWidth="1"/>
    <col min="11" max="11" width="10.44140625" style="115" customWidth="1"/>
    <col min="12" max="12" width="8.77734375" style="115"/>
    <col min="13" max="15" width="8.77734375" style="115" customWidth="1"/>
    <col min="16" max="16" width="12.21875" style="115" customWidth="1"/>
    <col min="17" max="17" width="14" style="115" customWidth="1"/>
    <col min="18" max="18" width="13.77734375" style="115" customWidth="1"/>
    <col min="19" max="19" width="15.44140625" style="115" customWidth="1"/>
    <col min="20" max="20" width="18.21875" style="115" customWidth="1"/>
    <col min="21" max="21" width="8.77734375" style="115" customWidth="1"/>
    <col min="22" max="25" width="8.77734375" style="115"/>
    <col min="26" max="26" width="13.21875" style="115" customWidth="1"/>
    <col min="27" max="27" width="19.21875" style="115" customWidth="1"/>
    <col min="28" max="16384" width="8.77734375" style="115"/>
  </cols>
  <sheetData>
    <row r="2" spans="2:26" ht="42" customHeight="1" x14ac:dyDescent="0.3">
      <c r="B2" s="506" t="s">
        <v>308</v>
      </c>
      <c r="C2" s="507"/>
      <c r="D2" s="507"/>
      <c r="E2" s="507"/>
      <c r="F2" s="507"/>
      <c r="G2" s="507"/>
      <c r="H2" s="507"/>
      <c r="I2" s="507"/>
      <c r="J2" s="508"/>
      <c r="K2" s="489" t="s">
        <v>266</v>
      </c>
      <c r="L2" s="490"/>
      <c r="M2" s="494" t="s">
        <v>156</v>
      </c>
      <c r="N2" s="495"/>
      <c r="O2" s="495"/>
      <c r="P2" s="495"/>
      <c r="Q2" s="495"/>
      <c r="R2" s="495"/>
      <c r="S2" s="495"/>
      <c r="T2" s="134"/>
      <c r="U2" s="136"/>
      <c r="V2" s="136"/>
      <c r="X2" s="133"/>
    </row>
    <row r="3" spans="2:26" ht="51" customHeight="1" x14ac:dyDescent="0.3">
      <c r="B3" s="497" t="s">
        <v>309</v>
      </c>
      <c r="C3" s="498"/>
      <c r="D3" s="498"/>
      <c r="E3" s="498"/>
      <c r="F3" s="498"/>
      <c r="G3" s="498"/>
      <c r="H3" s="498"/>
      <c r="I3" s="498"/>
      <c r="J3" s="499"/>
      <c r="M3" s="497" t="s">
        <v>174</v>
      </c>
      <c r="N3" s="498"/>
      <c r="O3" s="498"/>
      <c r="P3" s="498"/>
      <c r="Q3" s="498"/>
      <c r="R3" s="498"/>
      <c r="S3" s="498"/>
      <c r="T3" s="499"/>
      <c r="U3" s="137"/>
      <c r="V3" s="137"/>
      <c r="W3" s="137"/>
      <c r="X3" s="133"/>
    </row>
    <row r="4" spans="2:26" ht="16.2" thickBot="1" x14ac:dyDescent="0.35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157</v>
      </c>
      <c r="R4" s="148" t="s">
        <v>158</v>
      </c>
      <c r="S4" s="148" t="s">
        <v>159</v>
      </c>
      <c r="T4" s="158" t="s">
        <v>162</v>
      </c>
      <c r="U4" s="138"/>
      <c r="V4" s="138"/>
      <c r="W4" s="138"/>
      <c r="X4" s="133"/>
    </row>
    <row r="5" spans="2:26" ht="16.5" customHeight="1" thickBot="1" x14ac:dyDescent="0.35">
      <c r="B5" s="511" t="s">
        <v>141</v>
      </c>
      <c r="C5" s="510"/>
      <c r="D5" s="500" t="s">
        <v>151</v>
      </c>
      <c r="E5" s="501"/>
      <c r="F5" s="502"/>
      <c r="G5" s="509" t="s">
        <v>143</v>
      </c>
      <c r="H5" s="510"/>
      <c r="I5" s="314" t="str">
        <f>IF(D5=C45,"0.365", IF(D5=C46,"0.760", IF(D5=C47,"0.840", IF(D5=C48,"0.320", IF(D5=C49,"0.700", IF(D5=C50,"0.750"))))))</f>
        <v>0.365</v>
      </c>
      <c r="J5" s="313"/>
      <c r="M5" s="496" t="s">
        <v>4</v>
      </c>
      <c r="N5" s="496"/>
      <c r="O5" s="496"/>
      <c r="P5" s="143" t="s">
        <v>160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">
      <c r="K6" s="129"/>
      <c r="M6" s="491" t="s">
        <v>313</v>
      </c>
      <c r="N6" s="491"/>
      <c r="O6" s="491"/>
      <c r="P6" s="139" t="s">
        <v>160</v>
      </c>
      <c r="Q6" s="140">
        <f>SUM(H18:H21)</f>
        <v>0</v>
      </c>
      <c r="R6" s="140">
        <f>SUM(I18:I21)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">
      <c r="M7" s="491" t="s">
        <v>144</v>
      </c>
      <c r="N7" s="491"/>
      <c r="O7" s="491"/>
      <c r="P7" s="139" t="s">
        <v>160</v>
      </c>
      <c r="Q7" s="140">
        <f>SUM(H25:H26)+SUM(H28:H29)</f>
        <v>0</v>
      </c>
      <c r="R7" s="140">
        <f>SUM(I25:I26)+SUM(I28:I29)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">
      <c r="B8" s="512" t="s">
        <v>4</v>
      </c>
      <c r="C8" s="512"/>
      <c r="D8" s="512"/>
      <c r="E8" s="512"/>
      <c r="F8" s="512"/>
      <c r="G8" s="514" t="s">
        <v>3</v>
      </c>
      <c r="H8" s="512" t="s">
        <v>175</v>
      </c>
      <c r="I8" s="512" t="s">
        <v>176</v>
      </c>
      <c r="J8" s="516" t="s">
        <v>5</v>
      </c>
      <c r="M8" s="491" t="s">
        <v>153</v>
      </c>
      <c r="N8" s="491"/>
      <c r="O8" s="491"/>
      <c r="P8" s="139" t="s">
        <v>160</v>
      </c>
      <c r="Q8" s="140">
        <f>H33+H34</f>
        <v>0</v>
      </c>
      <c r="R8" s="140">
        <f>I33+I34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">
      <c r="B9" s="512"/>
      <c r="C9" s="512"/>
      <c r="D9" s="512"/>
      <c r="E9" s="512"/>
      <c r="F9" s="512"/>
      <c r="G9" s="514"/>
      <c r="H9" s="512"/>
      <c r="I9" s="512"/>
      <c r="J9" s="516"/>
      <c r="M9" s="491" t="s">
        <v>314</v>
      </c>
      <c r="N9" s="491"/>
      <c r="O9" s="491"/>
      <c r="P9" s="139" t="s">
        <v>161</v>
      </c>
      <c r="Q9" s="160">
        <f>SUM(Q5:Q8)</f>
        <v>0</v>
      </c>
      <c r="R9" s="288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">
      <c r="B10" s="513"/>
      <c r="C10" s="513"/>
      <c r="D10" s="513"/>
      <c r="E10" s="513"/>
      <c r="F10" s="513"/>
      <c r="G10" s="515"/>
      <c r="H10" s="513"/>
      <c r="I10" s="513"/>
      <c r="J10" s="517"/>
      <c r="U10" s="133"/>
    </row>
    <row r="11" spans="2:26" ht="9" customHeight="1" x14ac:dyDescent="0.3"/>
    <row r="12" spans="2:26" ht="39" customHeight="1" x14ac:dyDescent="0.3">
      <c r="B12" s="4" t="s">
        <v>208</v>
      </c>
      <c r="C12" s="386" t="s">
        <v>127</v>
      </c>
      <c r="D12" s="391"/>
      <c r="E12" s="391"/>
      <c r="F12" s="391"/>
      <c r="G12" s="116" t="s">
        <v>132</v>
      </c>
      <c r="H12" s="244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">
      <c r="B13" s="4" t="s">
        <v>208</v>
      </c>
      <c r="C13" s="386" t="s">
        <v>129</v>
      </c>
      <c r="D13" s="387"/>
      <c r="E13" s="387"/>
      <c r="F13" s="387"/>
      <c r="G13" s="118" t="s">
        <v>130</v>
      </c>
      <c r="H13" s="244">
        <f>('Buildings and Lighting'!$I$9)*$E$85</f>
        <v>0</v>
      </c>
      <c r="I13" s="153">
        <f>('Buildings and Lighting'!$J$9)*$E$85</f>
        <v>0</v>
      </c>
      <c r="J13" s="154">
        <f>IF((I13)="","",I13-H13)</f>
        <v>0</v>
      </c>
      <c r="M13" s="492"/>
      <c r="N13" s="492"/>
      <c r="O13" s="492"/>
      <c r="P13" s="492"/>
      <c r="Q13" s="492"/>
      <c r="R13" s="492"/>
      <c r="S13" s="492"/>
      <c r="T13" s="492"/>
    </row>
    <row r="14" spans="2:26" ht="39" customHeight="1" x14ac:dyDescent="0.3">
      <c r="B14" s="4" t="s">
        <v>208</v>
      </c>
      <c r="C14" s="386" t="s">
        <v>131</v>
      </c>
      <c r="D14" s="387"/>
      <c r="E14" s="387"/>
      <c r="F14" s="388"/>
      <c r="G14" s="111" t="s">
        <v>132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92"/>
      <c r="N14" s="492"/>
      <c r="O14" s="492"/>
      <c r="P14" s="492"/>
      <c r="Q14" s="492"/>
      <c r="R14" s="492"/>
      <c r="S14" s="492"/>
      <c r="T14" s="492"/>
    </row>
    <row r="15" spans="2:26" ht="9" customHeight="1" x14ac:dyDescent="0.3">
      <c r="M15" s="492"/>
      <c r="N15" s="492"/>
      <c r="O15" s="492"/>
      <c r="P15" s="492"/>
      <c r="Q15" s="492"/>
      <c r="R15" s="492"/>
      <c r="S15" s="492"/>
      <c r="T15" s="492"/>
    </row>
    <row r="16" spans="2:26" ht="74.099999999999994" customHeight="1" x14ac:dyDescent="0.3">
      <c r="B16" s="426" t="s">
        <v>310</v>
      </c>
      <c r="C16" s="408"/>
      <c r="D16" s="408"/>
      <c r="E16" s="408"/>
      <c r="F16" s="408"/>
      <c r="G16" s="74" t="s">
        <v>3</v>
      </c>
      <c r="H16" s="75" t="s">
        <v>175</v>
      </c>
      <c r="I16" s="75" t="s">
        <v>176</v>
      </c>
      <c r="J16" s="78" t="s">
        <v>5</v>
      </c>
      <c r="M16" s="492"/>
      <c r="N16" s="492"/>
      <c r="O16" s="492"/>
      <c r="P16" s="492"/>
      <c r="Q16" s="492"/>
      <c r="R16" s="492"/>
      <c r="S16" s="492"/>
      <c r="T16" s="492"/>
    </row>
    <row r="17" spans="2:31" ht="9" customHeight="1" x14ac:dyDescent="0.3"/>
    <row r="18" spans="2:31" ht="17.399999999999999" x14ac:dyDescent="0.3">
      <c r="B18" s="4" t="s">
        <v>208</v>
      </c>
      <c r="C18" s="386" t="s">
        <v>133</v>
      </c>
      <c r="D18" s="391"/>
      <c r="E18" s="391"/>
      <c r="F18" s="391"/>
      <c r="G18" s="116" t="s">
        <v>134</v>
      </c>
      <c r="H18" s="244">
        <f>Transportation!I10*$G$65</f>
        <v>0</v>
      </c>
      <c r="I18" s="153">
        <f>Transportation!J10*$G$65</f>
        <v>0</v>
      </c>
      <c r="J18" s="154">
        <f t="shared" ref="J18" si="3">IF((I18)="","",I18-H18)</f>
        <v>0</v>
      </c>
    </row>
    <row r="19" spans="2:31" ht="17.399999999999999" x14ac:dyDescent="0.3">
      <c r="B19" s="4" t="s">
        <v>208</v>
      </c>
      <c r="C19" s="386" t="s">
        <v>135</v>
      </c>
      <c r="D19" s="387"/>
      <c r="E19" s="387"/>
      <c r="F19" s="388"/>
      <c r="G19" s="128" t="s">
        <v>134</v>
      </c>
      <c r="H19" s="155">
        <f>Transportation!I11*$G$64</f>
        <v>0</v>
      </c>
      <c r="I19" s="153">
        <f>Transportation!J11*$G$64</f>
        <v>0</v>
      </c>
      <c r="J19" s="154">
        <f>IF((I19)="","",I19-H19)</f>
        <v>0</v>
      </c>
      <c r="K19" s="131"/>
    </row>
    <row r="20" spans="2:31" ht="17.399999999999999" x14ac:dyDescent="0.3">
      <c r="B20" s="199" t="s">
        <v>208</v>
      </c>
      <c r="C20" s="503" t="s">
        <v>136</v>
      </c>
      <c r="D20" s="504"/>
      <c r="E20" s="504"/>
      <c r="F20" s="505"/>
      <c r="G20" s="320" t="s">
        <v>134</v>
      </c>
      <c r="H20" s="321">
        <f>Transportation!$I$12*$G$72</f>
        <v>0</v>
      </c>
      <c r="I20" s="322">
        <f>Transportation!$J$12*$G$72</f>
        <v>0</v>
      </c>
      <c r="J20" s="323">
        <f>IF((I20)="","",I20-H20)</f>
        <v>0</v>
      </c>
    </row>
    <row r="21" spans="2:31" ht="17.399999999999999" x14ac:dyDescent="0.3">
      <c r="B21" s="324" t="s">
        <v>386</v>
      </c>
      <c r="C21" s="484" t="s">
        <v>387</v>
      </c>
      <c r="D21" s="485"/>
      <c r="E21" s="485"/>
      <c r="F21" s="486"/>
      <c r="G21" s="325" t="s">
        <v>134</v>
      </c>
      <c r="H21" s="326"/>
      <c r="I21" s="327"/>
      <c r="J21" s="323" t="str">
        <f>IF((I21)="","",I21-H21)</f>
        <v/>
      </c>
      <c r="K21" s="487" t="s">
        <v>388</v>
      </c>
      <c r="L21" s="488"/>
    </row>
    <row r="22" spans="2:31" ht="9" customHeight="1" x14ac:dyDescent="0.3">
      <c r="J22" s="328"/>
      <c r="K22" s="487"/>
      <c r="L22" s="488"/>
    </row>
    <row r="23" spans="2:31" ht="71.55" customHeight="1" x14ac:dyDescent="0.3">
      <c r="B23" s="426" t="s">
        <v>144</v>
      </c>
      <c r="C23" s="408"/>
      <c r="D23" s="408"/>
      <c r="E23" s="408"/>
      <c r="F23" s="408"/>
      <c r="G23" s="74" t="s">
        <v>3</v>
      </c>
      <c r="H23" s="75" t="s">
        <v>175</v>
      </c>
      <c r="I23" s="75" t="s">
        <v>176</v>
      </c>
      <c r="J23" s="329" t="s">
        <v>5</v>
      </c>
      <c r="K23" s="487"/>
      <c r="L23" s="488"/>
    </row>
    <row r="24" spans="2:31" ht="9" customHeight="1" x14ac:dyDescent="0.3"/>
    <row r="25" spans="2:31" ht="25.05" customHeight="1" x14ac:dyDescent="0.3">
      <c r="B25" s="4" t="s">
        <v>208</v>
      </c>
      <c r="C25" s="386" t="s">
        <v>137</v>
      </c>
      <c r="D25" s="391"/>
      <c r="E25" s="391"/>
      <c r="F25" s="391"/>
      <c r="G25" s="116" t="s">
        <v>128</v>
      </c>
      <c r="H25" s="244">
        <f>'Environmental Management'!I34*$I$5</f>
        <v>0</v>
      </c>
      <c r="I25" s="153">
        <f>'Environmental Management'!J34*$I$5</f>
        <v>0</v>
      </c>
      <c r="J25" s="154">
        <f t="shared" ref="J25:J26" si="4">IF((I25)="","",I25-H25)</f>
        <v>0</v>
      </c>
    </row>
    <row r="26" spans="2:31" ht="26.55" customHeight="1" x14ac:dyDescent="0.3">
      <c r="B26" s="4" t="s">
        <v>208</v>
      </c>
      <c r="C26" s="386" t="s">
        <v>138</v>
      </c>
      <c r="D26" s="391"/>
      <c r="E26" s="391"/>
      <c r="F26" s="392"/>
      <c r="G26" s="110" t="s">
        <v>130</v>
      </c>
      <c r="H26" s="155">
        <f>'Environmental Management'!I35*$E$85</f>
        <v>0</v>
      </c>
      <c r="I26" s="153">
        <f>'Environmental Management'!J35*$E$85</f>
        <v>0</v>
      </c>
      <c r="J26" s="154">
        <f t="shared" si="4"/>
        <v>0</v>
      </c>
    </row>
    <row r="27" spans="2:31" ht="9" customHeight="1" x14ac:dyDescent="0.3">
      <c r="H27" s="245"/>
      <c r="I27" s="245"/>
      <c r="J27" s="245"/>
    </row>
    <row r="28" spans="2:31" ht="25.05" customHeight="1" x14ac:dyDescent="0.3">
      <c r="B28" s="4" t="s">
        <v>208</v>
      </c>
      <c r="C28" s="386" t="s">
        <v>139</v>
      </c>
      <c r="D28" s="391"/>
      <c r="E28" s="391"/>
      <c r="F28" s="391"/>
      <c r="G28" s="116" t="s">
        <v>128</v>
      </c>
      <c r="H28" s="244">
        <f>'Environmental Management'!I46*$I$5</f>
        <v>0</v>
      </c>
      <c r="I28" s="153">
        <f>'Environmental Management'!J46*$I$5</f>
        <v>0</v>
      </c>
      <c r="J28" s="154">
        <f t="shared" ref="J28:J29" si="5">IF((I28)="","",I28-H28)</f>
        <v>0</v>
      </c>
    </row>
    <row r="29" spans="2:31" ht="25.05" customHeight="1" x14ac:dyDescent="0.3">
      <c r="B29" s="4" t="s">
        <v>208</v>
      </c>
      <c r="C29" s="386" t="s">
        <v>140</v>
      </c>
      <c r="D29" s="391"/>
      <c r="E29" s="391"/>
      <c r="F29" s="392"/>
      <c r="G29" s="110" t="s">
        <v>130</v>
      </c>
      <c r="H29" s="155">
        <f>'Environmental Management'!I47*$E$85</f>
        <v>0</v>
      </c>
      <c r="I29" s="153">
        <f>'Environmental Management'!J47*$E$85</f>
        <v>0</v>
      </c>
      <c r="J29" s="154">
        <f t="shared" si="5"/>
        <v>0</v>
      </c>
    </row>
    <row r="30" spans="2:31" ht="9" customHeight="1" x14ac:dyDescent="0.3"/>
    <row r="31" spans="2:31" ht="70.5" customHeight="1" x14ac:dyDescent="0.3">
      <c r="B31" s="426" t="s">
        <v>153</v>
      </c>
      <c r="C31" s="408"/>
      <c r="D31" s="408"/>
      <c r="E31" s="408"/>
      <c r="F31" s="408"/>
      <c r="G31" s="74" t="s">
        <v>3</v>
      </c>
      <c r="H31" s="75" t="s">
        <v>175</v>
      </c>
      <c r="I31" s="75" t="s">
        <v>176</v>
      </c>
      <c r="J31" s="78" t="s">
        <v>5</v>
      </c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</row>
    <row r="32" spans="2:31" ht="9" customHeight="1" x14ac:dyDescent="0.3"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</row>
    <row r="33" spans="2:31" ht="25.5" customHeight="1" x14ac:dyDescent="0.3">
      <c r="B33" s="4" t="s">
        <v>208</v>
      </c>
      <c r="C33" s="386" t="s">
        <v>311</v>
      </c>
      <c r="D33" s="391"/>
      <c r="E33" s="391"/>
      <c r="F33" s="392"/>
      <c r="G33" s="120" t="s">
        <v>110</v>
      </c>
      <c r="H33" s="155">
        <f>'Environmental Management'!I67*$H$57</f>
        <v>0</v>
      </c>
      <c r="I33" s="156">
        <f>'Environmental Management'!J67*$H$57</f>
        <v>0</v>
      </c>
      <c r="J33" s="157">
        <f t="shared" ref="J33" si="6">IF(I33="","",I33-H33)</f>
        <v>0</v>
      </c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</row>
    <row r="34" spans="2:31" ht="25.5" customHeight="1" x14ac:dyDescent="0.3">
      <c r="B34" s="4" t="s">
        <v>208</v>
      </c>
      <c r="C34" s="386" t="s">
        <v>312</v>
      </c>
      <c r="D34" s="391"/>
      <c r="E34" s="391"/>
      <c r="F34" s="392"/>
      <c r="G34" s="120" t="s">
        <v>110</v>
      </c>
      <c r="H34" s="155">
        <f>'Environmental Management'!I68*$I$57</f>
        <v>0</v>
      </c>
      <c r="I34" s="156">
        <f>'Environmental Management'!J68*$I$57</f>
        <v>0</v>
      </c>
      <c r="J34" s="157">
        <f t="shared" ref="J34" si="7">IF(I34="","",I34-H34)</f>
        <v>0</v>
      </c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</row>
    <row r="35" spans="2:31" ht="9" customHeight="1" x14ac:dyDescent="0.3"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</row>
    <row r="36" spans="2:31" x14ac:dyDescent="0.3"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</row>
    <row r="37" spans="2:31" x14ac:dyDescent="0.3"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</row>
    <row r="38" spans="2:31" x14ac:dyDescent="0.3"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</row>
    <row r="39" spans="2:31" x14ac:dyDescent="0.3"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</row>
    <row r="40" spans="2:31" x14ac:dyDescent="0.3"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</row>
    <row r="41" spans="2:31" x14ac:dyDescent="0.3"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</row>
    <row r="42" spans="2:31" x14ac:dyDescent="0.3">
      <c r="B42" s="204"/>
      <c r="C42" s="204"/>
      <c r="D42" s="204"/>
      <c r="E42" s="204"/>
      <c r="F42" s="204"/>
      <c r="G42" s="204"/>
      <c r="H42" s="204"/>
      <c r="I42" s="152"/>
      <c r="J42" s="152"/>
      <c r="K42" s="152"/>
      <c r="L42" s="15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</row>
    <row r="43" spans="2:31" x14ac:dyDescent="0.3">
      <c r="B43" s="204"/>
      <c r="C43" s="204"/>
      <c r="D43" s="204"/>
      <c r="E43" s="204"/>
      <c r="F43" s="204"/>
      <c r="G43" s="204"/>
      <c r="H43" s="204"/>
      <c r="I43" s="240"/>
      <c r="J43" s="240" t="s">
        <v>171</v>
      </c>
      <c r="K43" s="240" t="s">
        <v>172</v>
      </c>
      <c r="L43" s="15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</row>
    <row r="44" spans="2:31" x14ac:dyDescent="0.3">
      <c r="B44" s="204"/>
      <c r="C44" s="204"/>
      <c r="D44" s="204"/>
      <c r="E44" s="204"/>
      <c r="F44" s="204"/>
      <c r="G44" s="204"/>
      <c r="H44" s="204" t="s">
        <v>173</v>
      </c>
      <c r="I44" s="241" t="s">
        <v>168</v>
      </c>
      <c r="J44" s="242">
        <f>H12+H14+H25+H28</f>
        <v>0</v>
      </c>
      <c r="K44" s="242">
        <f>I12+I14+I25</f>
        <v>0</v>
      </c>
      <c r="L44" s="15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</row>
    <row r="45" spans="2:31" x14ac:dyDescent="0.3">
      <c r="B45" s="142"/>
      <c r="C45" s="142" t="s">
        <v>151</v>
      </c>
      <c r="D45" s="142"/>
      <c r="E45" s="205">
        <v>0.36499999999999999</v>
      </c>
      <c r="F45" s="142" t="s">
        <v>147</v>
      </c>
      <c r="G45" s="142"/>
      <c r="H45" s="204"/>
      <c r="I45" s="241" t="s">
        <v>169</v>
      </c>
      <c r="J45" s="242">
        <f>H13+H26+H29</f>
        <v>0</v>
      </c>
      <c r="K45" s="242">
        <f>I13+I26</f>
        <v>0</v>
      </c>
      <c r="L45" s="243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</row>
    <row r="46" spans="2:31" x14ac:dyDescent="0.3">
      <c r="B46" s="142"/>
      <c r="C46" s="142" t="s">
        <v>148</v>
      </c>
      <c r="D46" s="142"/>
      <c r="E46" s="205">
        <v>0.76</v>
      </c>
      <c r="F46" s="142" t="s">
        <v>147</v>
      </c>
      <c r="G46" s="142"/>
      <c r="H46" s="204"/>
      <c r="I46" s="241" t="s">
        <v>170</v>
      </c>
      <c r="J46" s="242">
        <f>H18+H19+H20+H21</f>
        <v>0</v>
      </c>
      <c r="K46" s="242">
        <f>I18+I19+I20+I21</f>
        <v>0</v>
      </c>
      <c r="L46" s="243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</row>
    <row r="47" spans="2:31" x14ac:dyDescent="0.3">
      <c r="B47" s="142"/>
      <c r="C47" s="142" t="s">
        <v>145</v>
      </c>
      <c r="D47" s="142"/>
      <c r="E47" s="205">
        <v>0.84</v>
      </c>
      <c r="F47" s="142" t="s">
        <v>147</v>
      </c>
      <c r="G47" s="142"/>
      <c r="H47" s="204"/>
      <c r="I47" s="203" t="s">
        <v>153</v>
      </c>
      <c r="J47" s="202">
        <f>H33+H34</f>
        <v>0</v>
      </c>
      <c r="K47" s="202">
        <f>I33+I34</f>
        <v>0</v>
      </c>
      <c r="L47" s="243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</row>
    <row r="48" spans="2:31" x14ac:dyDescent="0.3">
      <c r="B48" s="142"/>
      <c r="C48" s="142" t="s">
        <v>146</v>
      </c>
      <c r="D48" s="142"/>
      <c r="E48" s="205">
        <v>0.32</v>
      </c>
      <c r="F48" s="142" t="s">
        <v>147</v>
      </c>
      <c r="G48" s="142"/>
      <c r="H48" s="204"/>
      <c r="I48" s="243"/>
      <c r="J48" s="243"/>
      <c r="K48" s="243"/>
      <c r="L48" s="243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</row>
    <row r="49" spans="2:31" x14ac:dyDescent="0.3">
      <c r="B49" s="142"/>
      <c r="C49" s="142" t="s">
        <v>152</v>
      </c>
      <c r="D49" s="142"/>
      <c r="E49" s="205">
        <v>0.7</v>
      </c>
      <c r="F49" s="142" t="s">
        <v>147</v>
      </c>
      <c r="G49" s="142"/>
      <c r="H49" s="204"/>
      <c r="I49" s="303"/>
      <c r="J49" s="304"/>
      <c r="K49" s="304"/>
      <c r="L49" s="304"/>
      <c r="M49" s="307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</row>
    <row r="50" spans="2:31" x14ac:dyDescent="0.3">
      <c r="B50" s="142" t="s">
        <v>150</v>
      </c>
      <c r="C50" s="142" t="s">
        <v>149</v>
      </c>
      <c r="D50" s="142"/>
      <c r="E50" s="205">
        <v>0.75</v>
      </c>
      <c r="F50" s="142" t="s">
        <v>147</v>
      </c>
      <c r="G50" s="142"/>
      <c r="H50" s="204"/>
      <c r="I50" s="303"/>
      <c r="J50" s="305"/>
      <c r="K50" s="305"/>
      <c r="L50" s="305"/>
      <c r="M50" s="308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</row>
    <row r="51" spans="2:31" x14ac:dyDescent="0.3">
      <c r="B51" s="142"/>
      <c r="C51" s="142"/>
      <c r="D51" s="142"/>
      <c r="E51" s="142"/>
      <c r="F51" s="142"/>
      <c r="G51" s="142"/>
      <c r="H51" s="204"/>
      <c r="I51" s="303"/>
      <c r="J51" s="305"/>
      <c r="K51" s="305"/>
      <c r="L51" s="305"/>
      <c r="M51" s="308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</row>
    <row r="52" spans="2:31" x14ac:dyDescent="0.3">
      <c r="B52" s="142"/>
      <c r="C52" s="142"/>
      <c r="D52" s="142"/>
      <c r="E52" s="142"/>
      <c r="F52" s="142"/>
      <c r="G52" s="142"/>
      <c r="H52" s="204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</row>
    <row r="53" spans="2:31" x14ac:dyDescent="0.3">
      <c r="B53" s="142"/>
      <c r="C53" s="142"/>
      <c r="D53" s="142"/>
      <c r="E53" s="142"/>
      <c r="F53" s="142"/>
      <c r="G53" s="142"/>
      <c r="H53" s="204"/>
      <c r="I53" s="204"/>
      <c r="J53" s="204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</row>
    <row r="54" spans="2:31" x14ac:dyDescent="0.3">
      <c r="B54" s="142"/>
      <c r="C54" s="142"/>
      <c r="D54" s="142"/>
      <c r="E54" s="142"/>
      <c r="F54" s="142"/>
      <c r="G54" s="142"/>
      <c r="H54" s="142"/>
      <c r="I54" s="142"/>
      <c r="J54" s="142"/>
      <c r="K54" s="306"/>
      <c r="L54" s="306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</row>
    <row r="55" spans="2:31" x14ac:dyDescent="0.3">
      <c r="B55" s="142"/>
      <c r="C55" s="142"/>
      <c r="D55" s="142"/>
      <c r="E55" s="142"/>
      <c r="F55" s="142"/>
      <c r="G55" s="142"/>
      <c r="H55" s="142"/>
      <c r="I55" s="142"/>
      <c r="J55" s="142"/>
      <c r="K55" s="306"/>
      <c r="L55" s="306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</row>
    <row r="56" spans="2:31" x14ac:dyDescent="0.3">
      <c r="B56" s="142"/>
      <c r="C56" s="142" t="s">
        <v>163</v>
      </c>
      <c r="D56" s="142"/>
      <c r="E56" s="142"/>
      <c r="F56" s="142"/>
      <c r="G56" s="142"/>
      <c r="H56" s="206" t="s">
        <v>367</v>
      </c>
      <c r="I56" s="142" t="s">
        <v>366</v>
      </c>
      <c r="J56" s="142"/>
      <c r="K56" s="306"/>
      <c r="L56" s="306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</row>
    <row r="57" spans="2:31" x14ac:dyDescent="0.3">
      <c r="B57" s="142"/>
      <c r="C57" s="142" t="s">
        <v>164</v>
      </c>
      <c r="D57" s="142"/>
      <c r="E57" s="142"/>
      <c r="F57" s="142"/>
      <c r="G57" s="142"/>
      <c r="H57" s="206">
        <f>86542/349682.89</f>
        <v>0.24748708751520554</v>
      </c>
      <c r="I57" s="206">
        <f>180000/365000</f>
        <v>0.49315068493150682</v>
      </c>
      <c r="J57" s="142"/>
      <c r="K57" s="306"/>
      <c r="L57" s="306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</row>
    <row r="58" spans="2:31" x14ac:dyDescent="0.3">
      <c r="B58" s="306"/>
      <c r="C58" s="306"/>
      <c r="D58" s="306"/>
      <c r="E58" s="306"/>
      <c r="F58" s="306"/>
      <c r="G58" s="306"/>
      <c r="H58" s="306"/>
      <c r="I58" s="142"/>
      <c r="J58" s="142"/>
      <c r="K58" s="306"/>
      <c r="L58" s="306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</row>
    <row r="59" spans="2:31" x14ac:dyDescent="0.3">
      <c r="B59" s="306"/>
      <c r="C59" s="306"/>
      <c r="D59" s="306"/>
      <c r="E59" s="306"/>
      <c r="F59" s="306"/>
      <c r="G59" s="306"/>
      <c r="H59" s="306"/>
      <c r="I59" s="142"/>
      <c r="J59" s="142"/>
      <c r="K59" s="306"/>
      <c r="L59" s="306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</row>
    <row r="60" spans="2:31" ht="38.25" customHeight="1" x14ac:dyDescent="0.3"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</row>
    <row r="61" spans="2:31" ht="43.2" x14ac:dyDescent="0.3">
      <c r="B61" s="306"/>
      <c r="C61" s="330" t="s">
        <v>371</v>
      </c>
      <c r="D61" s="331"/>
      <c r="E61" s="332" t="s">
        <v>383</v>
      </c>
      <c r="F61" s="333" t="s">
        <v>385</v>
      </c>
      <c r="G61" s="333" t="s">
        <v>372</v>
      </c>
      <c r="H61" s="133"/>
      <c r="I61" s="309"/>
      <c r="J61" s="309"/>
      <c r="K61" s="306"/>
      <c r="L61" s="306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</row>
    <row r="62" spans="2:31" x14ac:dyDescent="0.3">
      <c r="B62" s="306"/>
      <c r="C62" s="317" t="s">
        <v>374</v>
      </c>
      <c r="D62" s="317"/>
      <c r="E62" s="317">
        <v>9.57</v>
      </c>
      <c r="F62" s="317"/>
      <c r="G62" s="317">
        <v>9.5700000000000004E-3</v>
      </c>
      <c r="H62" s="310"/>
      <c r="I62" s="312"/>
      <c r="J62" s="311"/>
      <c r="K62" s="306"/>
      <c r="L62" s="306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</row>
    <row r="63" spans="2:31" x14ac:dyDescent="0.3">
      <c r="B63" s="306"/>
      <c r="C63" s="482" t="s">
        <v>375</v>
      </c>
      <c r="D63" s="482"/>
      <c r="E63" s="317">
        <v>8.32</v>
      </c>
      <c r="F63" s="317"/>
      <c r="G63" s="317">
        <v>8.3199999999999993E-3</v>
      </c>
      <c r="H63" s="310"/>
      <c r="I63" s="312"/>
      <c r="J63" s="311"/>
      <c r="K63" s="306"/>
      <c r="L63" s="306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</row>
    <row r="64" spans="2:31" x14ac:dyDescent="0.3">
      <c r="B64" s="306"/>
      <c r="C64" s="482" t="s">
        <v>376</v>
      </c>
      <c r="D64" s="482"/>
      <c r="E64" s="317">
        <v>8.81</v>
      </c>
      <c r="F64" s="317"/>
      <c r="G64" s="317">
        <v>8.8100000000000001E-3</v>
      </c>
      <c r="H64" s="310"/>
      <c r="I64" s="312"/>
      <c r="J64" s="311"/>
      <c r="K64" s="306"/>
      <c r="L64" s="306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</row>
    <row r="65" spans="2:31" x14ac:dyDescent="0.3">
      <c r="B65" s="306"/>
      <c r="C65" s="482" t="s">
        <v>377</v>
      </c>
      <c r="D65" s="482"/>
      <c r="E65" s="317">
        <v>10.15</v>
      </c>
      <c r="F65" s="317"/>
      <c r="G65" s="317">
        <f>E65/1000</f>
        <v>1.0150000000000001E-2</v>
      </c>
      <c r="H65" s="310"/>
      <c r="I65" s="312"/>
      <c r="J65" s="311"/>
      <c r="K65" s="306"/>
      <c r="L65" s="306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</row>
    <row r="66" spans="2:31" x14ac:dyDescent="0.3">
      <c r="B66" s="306"/>
      <c r="C66" s="482" t="s">
        <v>378</v>
      </c>
      <c r="D66" s="482"/>
      <c r="E66" s="317">
        <v>11.8</v>
      </c>
      <c r="F66" s="317"/>
      <c r="G66" s="317">
        <f t="shared" ref="G66:G69" si="8">E66/1000</f>
        <v>1.1800000000000001E-2</v>
      </c>
      <c r="H66" s="312"/>
      <c r="I66" s="312"/>
      <c r="J66" s="311"/>
      <c r="K66" s="306"/>
      <c r="L66" s="306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</row>
    <row r="67" spans="2:31" x14ac:dyDescent="0.3">
      <c r="B67" s="306"/>
      <c r="C67" s="482" t="s">
        <v>369</v>
      </c>
      <c r="D67" s="482"/>
      <c r="E67" s="317">
        <v>5.79</v>
      </c>
      <c r="F67" s="317"/>
      <c r="G67" s="317">
        <f t="shared" si="8"/>
        <v>5.79E-3</v>
      </c>
      <c r="H67" s="312"/>
      <c r="I67" s="312"/>
      <c r="J67" s="311"/>
      <c r="K67" s="306"/>
      <c r="L67" s="306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</row>
    <row r="68" spans="2:31" x14ac:dyDescent="0.3">
      <c r="B68" s="306"/>
      <c r="C68" s="482" t="s">
        <v>370</v>
      </c>
      <c r="D68" s="482"/>
      <c r="E68" s="317">
        <v>5.3999999999999999E-2</v>
      </c>
      <c r="F68" s="317"/>
      <c r="G68" s="317">
        <f t="shared" si="8"/>
        <v>5.3999999999999998E-5</v>
      </c>
      <c r="H68" s="312"/>
      <c r="I68" s="312"/>
      <c r="J68" s="311"/>
      <c r="K68" s="306"/>
      <c r="L68" s="306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</row>
    <row r="69" spans="2:31" x14ac:dyDescent="0.3">
      <c r="B69" s="306"/>
      <c r="C69" s="482" t="s">
        <v>379</v>
      </c>
      <c r="D69" s="482"/>
      <c r="E69" s="317">
        <v>4.46</v>
      </c>
      <c r="F69" s="317"/>
      <c r="G69" s="317">
        <f t="shared" si="8"/>
        <v>4.4599999999999996E-3</v>
      </c>
      <c r="H69" s="312"/>
      <c r="I69" s="312"/>
      <c r="J69" s="311"/>
      <c r="K69" s="306"/>
      <c r="L69" s="306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</row>
    <row r="70" spans="2:31" x14ac:dyDescent="0.3">
      <c r="B70" s="306"/>
      <c r="C70" s="482" t="s">
        <v>155</v>
      </c>
      <c r="D70" s="482"/>
      <c r="E70" s="317"/>
      <c r="F70" s="317">
        <v>5.56</v>
      </c>
      <c r="G70" s="317">
        <f>(E70+F70)/1000</f>
        <v>5.5599999999999998E-3</v>
      </c>
      <c r="H70" s="312"/>
      <c r="I70" s="312"/>
      <c r="J70" s="311"/>
      <c r="K70" s="306"/>
      <c r="L70" s="306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</row>
    <row r="71" spans="2:31" x14ac:dyDescent="0.3">
      <c r="B71" s="306"/>
      <c r="C71" s="482" t="s">
        <v>380</v>
      </c>
      <c r="D71" s="482"/>
      <c r="E71" s="317"/>
      <c r="F71" s="317">
        <v>9.4600000000000009</v>
      </c>
      <c r="G71" s="317">
        <f t="shared" ref="G71:G73" si="9">(E71+F71)/1000</f>
        <v>9.4600000000000014E-3</v>
      </c>
      <c r="H71" s="312"/>
      <c r="I71" s="312"/>
      <c r="J71" s="311"/>
      <c r="K71" s="306"/>
      <c r="L71" s="306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</row>
    <row r="72" spans="2:31" x14ac:dyDescent="0.3">
      <c r="B72" s="306"/>
      <c r="C72" s="482" t="s">
        <v>381</v>
      </c>
      <c r="D72" s="482"/>
      <c r="E72" s="317">
        <v>1.3215000000000001</v>
      </c>
      <c r="F72" s="317">
        <v>4.726</v>
      </c>
      <c r="G72" s="317">
        <f t="shared" si="9"/>
        <v>6.0474999999999999E-3</v>
      </c>
      <c r="H72" s="312"/>
      <c r="I72" s="312"/>
      <c r="J72" s="311"/>
      <c r="K72" s="306"/>
      <c r="L72" s="306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</row>
    <row r="73" spans="2:31" x14ac:dyDescent="0.3">
      <c r="B73" s="306"/>
      <c r="C73" s="482" t="s">
        <v>382</v>
      </c>
      <c r="D73" s="482"/>
      <c r="E73" s="317">
        <v>8.120000000000001</v>
      </c>
      <c r="F73" s="317">
        <v>1.8920000000000003</v>
      </c>
      <c r="G73" s="317">
        <f t="shared" si="9"/>
        <v>1.0012E-2</v>
      </c>
      <c r="H73" s="312"/>
      <c r="I73" s="312"/>
      <c r="J73" s="311"/>
      <c r="K73" s="306"/>
      <c r="L73" s="306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</row>
    <row r="74" spans="2:31" x14ac:dyDescent="0.3">
      <c r="B74" s="306"/>
      <c r="D74" s="315"/>
      <c r="E74" s="133"/>
      <c r="F74" s="317"/>
      <c r="G74" s="317"/>
      <c r="H74" s="318"/>
      <c r="I74" s="312"/>
      <c r="J74" s="311"/>
      <c r="K74" s="306"/>
      <c r="L74" s="306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</row>
    <row r="75" spans="2:31" x14ac:dyDescent="0.3">
      <c r="B75" s="306"/>
      <c r="E75" s="133"/>
      <c r="F75" s="317"/>
      <c r="G75" s="317"/>
      <c r="H75" s="316"/>
      <c r="I75" s="312"/>
      <c r="J75" s="312"/>
      <c r="K75" s="306"/>
      <c r="L75" s="306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</row>
    <row r="76" spans="2:31" x14ac:dyDescent="0.3">
      <c r="B76" s="306"/>
      <c r="C76" s="133"/>
      <c r="D76" s="133"/>
      <c r="E76" s="133"/>
      <c r="F76" s="133"/>
      <c r="G76" s="133"/>
      <c r="H76" s="319"/>
      <c r="I76" s="312"/>
      <c r="J76" s="311"/>
      <c r="K76" s="306"/>
      <c r="L76" s="306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</row>
    <row r="77" spans="2:31" ht="30" customHeight="1" x14ac:dyDescent="0.3">
      <c r="B77" s="306"/>
      <c r="C77" s="310"/>
      <c r="D77" s="493" t="s">
        <v>368</v>
      </c>
      <c r="E77" s="493"/>
      <c r="F77" s="493"/>
      <c r="G77" s="493"/>
      <c r="H77" s="493"/>
      <c r="I77" s="493"/>
      <c r="J77" s="493"/>
      <c r="K77" s="306"/>
      <c r="L77" s="306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</row>
    <row r="78" spans="2:31" ht="14.55" customHeight="1" x14ac:dyDescent="0.3">
      <c r="B78" s="306"/>
      <c r="C78" s="310"/>
      <c r="D78" s="483" t="s">
        <v>384</v>
      </c>
      <c r="E78" s="483"/>
      <c r="F78" s="483"/>
      <c r="G78" s="483"/>
      <c r="H78" s="483"/>
      <c r="I78" s="483"/>
      <c r="J78" s="483"/>
      <c r="K78" s="483"/>
      <c r="L78" s="483"/>
      <c r="M78" s="483"/>
      <c r="N78" s="483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</row>
    <row r="79" spans="2:31" x14ac:dyDescent="0.3">
      <c r="B79" s="306"/>
      <c r="C79" s="306"/>
      <c r="D79" s="306" t="s">
        <v>389</v>
      </c>
      <c r="E79" s="306"/>
      <c r="F79" s="306"/>
      <c r="G79" s="306"/>
      <c r="H79" s="306"/>
      <c r="I79" s="306"/>
      <c r="J79" s="306"/>
      <c r="K79" s="306"/>
      <c r="L79" s="306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2"/>
      <c r="AD79" s="302"/>
      <c r="AE79" s="302"/>
    </row>
    <row r="80" spans="2:31" x14ac:dyDescent="0.3"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</row>
    <row r="81" spans="2:31" x14ac:dyDescent="0.3"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302"/>
    </row>
    <row r="82" spans="2:31" x14ac:dyDescent="0.3"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</row>
    <row r="83" spans="2:31" x14ac:dyDescent="0.3">
      <c r="B83" s="302"/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</row>
    <row r="84" spans="2:31" x14ac:dyDescent="0.3">
      <c r="B84" s="302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2"/>
      <c r="AD84" s="302"/>
      <c r="AE84" s="302"/>
    </row>
    <row r="85" spans="2:31" x14ac:dyDescent="0.3">
      <c r="C85" s="204" t="s">
        <v>169</v>
      </c>
      <c r="D85" s="204" t="s">
        <v>154</v>
      </c>
      <c r="E85" s="204">
        <v>5.3E-3</v>
      </c>
      <c r="F85" s="204"/>
      <c r="G85" s="204"/>
      <c r="H85" s="204"/>
      <c r="I85" s="204"/>
      <c r="J85" s="204"/>
      <c r="K85" s="204"/>
      <c r="L85" s="204"/>
      <c r="M85" s="204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</row>
    <row r="86" spans="2:31" x14ac:dyDescent="0.3">
      <c r="C86" s="204" t="s">
        <v>373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</row>
    <row r="87" spans="2:31" x14ac:dyDescent="0.3">
      <c r="C87" s="152"/>
      <c r="D87" s="152"/>
      <c r="E87" s="152"/>
      <c r="F87" s="152"/>
      <c r="G87" s="152"/>
      <c r="H87" s="152"/>
      <c r="I87" s="152"/>
      <c r="J87" s="152"/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2"/>
      <c r="AD87" s="302"/>
      <c r="AE87" s="302"/>
    </row>
    <row r="88" spans="2:31" x14ac:dyDescent="0.3">
      <c r="C88" s="152"/>
      <c r="D88" s="152"/>
      <c r="E88" s="152"/>
      <c r="F88" s="152"/>
      <c r="G88" s="152"/>
      <c r="H88" s="152"/>
      <c r="I88" s="152"/>
      <c r="J88" s="15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2"/>
      <c r="AD88" s="302"/>
      <c r="AE88" s="302"/>
    </row>
    <row r="89" spans="2:31" x14ac:dyDescent="0.3">
      <c r="C89" s="152"/>
      <c r="D89" s="152"/>
      <c r="E89" s="152"/>
      <c r="F89" s="152"/>
      <c r="G89" s="152"/>
      <c r="H89" s="152"/>
      <c r="I89" s="152"/>
      <c r="J89" s="15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</row>
    <row r="90" spans="2:31" x14ac:dyDescent="0.3">
      <c r="C90" s="152"/>
      <c r="D90" s="152"/>
      <c r="E90" s="152"/>
      <c r="F90" s="152"/>
      <c r="G90" s="152"/>
      <c r="H90" s="152"/>
      <c r="I90" s="152"/>
      <c r="J90" s="15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</row>
    <row r="91" spans="2:31" x14ac:dyDescent="0.3">
      <c r="C91" s="152"/>
      <c r="D91" s="152"/>
      <c r="E91" s="152"/>
      <c r="F91" s="152"/>
      <c r="G91" s="152"/>
      <c r="H91" s="152"/>
      <c r="I91" s="152"/>
      <c r="J91" s="15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</row>
    <row r="92" spans="2:31" x14ac:dyDescent="0.3">
      <c r="C92" s="152"/>
      <c r="D92" s="152"/>
      <c r="E92" s="152"/>
      <c r="F92" s="152"/>
      <c r="G92" s="152"/>
      <c r="H92" s="152"/>
      <c r="I92" s="152"/>
      <c r="J92" s="15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</row>
    <row r="93" spans="2:31" x14ac:dyDescent="0.3">
      <c r="C93" s="152"/>
      <c r="D93" s="152"/>
      <c r="E93" s="152"/>
      <c r="F93" s="152"/>
      <c r="G93" s="152"/>
      <c r="H93" s="152"/>
      <c r="I93" s="152"/>
      <c r="J93" s="15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</row>
    <row r="94" spans="2:31" x14ac:dyDescent="0.3">
      <c r="C94" s="152"/>
      <c r="D94" s="152"/>
      <c r="E94" s="152"/>
      <c r="F94" s="152"/>
      <c r="G94" s="152"/>
      <c r="H94" s="152"/>
      <c r="I94" s="152"/>
      <c r="J94" s="15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</row>
    <row r="95" spans="2:31" x14ac:dyDescent="0.3">
      <c r="C95" s="152"/>
      <c r="D95" s="152"/>
      <c r="E95" s="152"/>
      <c r="F95" s="152"/>
      <c r="G95" s="152"/>
      <c r="H95" s="152"/>
      <c r="I95" s="152"/>
      <c r="J95" s="152"/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</row>
    <row r="96" spans="2:31" x14ac:dyDescent="0.3">
      <c r="C96" s="152"/>
      <c r="D96" s="152"/>
      <c r="E96" s="152"/>
      <c r="F96" s="152"/>
      <c r="G96" s="152"/>
      <c r="H96" s="152"/>
      <c r="I96" s="152"/>
      <c r="J96" s="152"/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</row>
    <row r="97" spans="3:31" x14ac:dyDescent="0.3">
      <c r="C97" s="152"/>
      <c r="D97" s="152"/>
      <c r="E97" s="152"/>
      <c r="F97" s="152"/>
      <c r="G97" s="152"/>
      <c r="H97" s="152"/>
      <c r="I97" s="152"/>
      <c r="J97" s="152"/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</row>
    <row r="98" spans="3:31" x14ac:dyDescent="0.3">
      <c r="C98" s="152"/>
      <c r="D98" s="152"/>
      <c r="E98" s="152"/>
      <c r="F98" s="152"/>
      <c r="G98" s="152"/>
      <c r="H98" s="152"/>
      <c r="I98" s="152"/>
      <c r="J98" s="152"/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</row>
    <row r="99" spans="3:31" x14ac:dyDescent="0.3">
      <c r="C99" s="152"/>
      <c r="D99" s="152"/>
      <c r="E99" s="152"/>
      <c r="F99" s="152"/>
      <c r="G99" s="152"/>
      <c r="H99" s="152"/>
      <c r="I99" s="152"/>
      <c r="J99" s="152"/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</row>
    <row r="100" spans="3:31" x14ac:dyDescent="0.3">
      <c r="C100" s="152"/>
      <c r="D100" s="152"/>
      <c r="E100" s="152"/>
      <c r="F100" s="152"/>
      <c r="G100" s="152"/>
      <c r="H100" s="152"/>
      <c r="I100" s="152"/>
      <c r="J100" s="152"/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</row>
    <row r="101" spans="3:31" x14ac:dyDescent="0.3">
      <c r="C101" s="152"/>
      <c r="D101" s="152"/>
      <c r="E101" s="152"/>
      <c r="F101" s="152"/>
      <c r="G101" s="152"/>
      <c r="H101" s="152"/>
      <c r="I101" s="152"/>
      <c r="J101" s="152"/>
      <c r="K101" s="302"/>
      <c r="L101" s="302"/>
      <c r="M101" s="302"/>
      <c r="N101" s="302"/>
      <c r="O101" s="302"/>
      <c r="P101" s="302"/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</row>
    <row r="102" spans="3:31" x14ac:dyDescent="0.3">
      <c r="C102" s="152"/>
      <c r="D102" s="152"/>
      <c r="E102" s="152"/>
      <c r="F102" s="152"/>
      <c r="G102" s="152"/>
      <c r="H102" s="152"/>
      <c r="I102" s="152"/>
      <c r="J102" s="15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</row>
    <row r="103" spans="3:31" x14ac:dyDescent="0.3">
      <c r="C103" s="152"/>
      <c r="D103" s="152"/>
      <c r="E103" s="152"/>
      <c r="F103" s="152"/>
      <c r="G103" s="152"/>
      <c r="H103" s="152"/>
      <c r="I103" s="152"/>
      <c r="J103" s="152"/>
      <c r="K103" s="302"/>
      <c r="L103" s="302"/>
      <c r="M103" s="302"/>
      <c r="N103" s="302"/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</row>
    <row r="104" spans="3:31" x14ac:dyDescent="0.3">
      <c r="C104" s="152"/>
      <c r="D104" s="152"/>
      <c r="E104" s="152"/>
      <c r="F104" s="152"/>
      <c r="G104" s="152"/>
      <c r="H104" s="152"/>
      <c r="I104" s="152"/>
      <c r="J104" s="152"/>
      <c r="K104" s="302"/>
      <c r="L104" s="302"/>
      <c r="M104" s="302"/>
      <c r="N104" s="302"/>
      <c r="O104" s="302"/>
      <c r="P104" s="302"/>
      <c r="Q104" s="302"/>
      <c r="R104" s="302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2"/>
      <c r="AD104" s="302"/>
      <c r="AE104" s="302"/>
    </row>
    <row r="105" spans="3:31" x14ac:dyDescent="0.3">
      <c r="C105" s="152"/>
      <c r="D105" s="152"/>
      <c r="E105" s="152"/>
      <c r="F105" s="152"/>
      <c r="G105" s="152"/>
      <c r="H105" s="152"/>
      <c r="I105" s="152"/>
      <c r="J105" s="15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</row>
    <row r="106" spans="3:31" x14ac:dyDescent="0.3"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</row>
    <row r="107" spans="3:31" x14ac:dyDescent="0.3"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</row>
  </sheetData>
  <mergeCells count="49">
    <mergeCell ref="B2:J2"/>
    <mergeCell ref="B3:J3"/>
    <mergeCell ref="G5:H5"/>
    <mergeCell ref="B5:C5"/>
    <mergeCell ref="B8:F10"/>
    <mergeCell ref="G8:G10"/>
    <mergeCell ref="H8:H10"/>
    <mergeCell ref="I8:I10"/>
    <mergeCell ref="J8:J10"/>
    <mergeCell ref="M3:T3"/>
    <mergeCell ref="D5:F5"/>
    <mergeCell ref="B23:F23"/>
    <mergeCell ref="C14:F14"/>
    <mergeCell ref="B16:F16"/>
    <mergeCell ref="C18:F18"/>
    <mergeCell ref="C19:F19"/>
    <mergeCell ref="C20:F20"/>
    <mergeCell ref="C12:F12"/>
    <mergeCell ref="K2:L2"/>
    <mergeCell ref="M9:O9"/>
    <mergeCell ref="C34:F34"/>
    <mergeCell ref="M13:T16"/>
    <mergeCell ref="D77:J77"/>
    <mergeCell ref="C63:D63"/>
    <mergeCell ref="C64:D64"/>
    <mergeCell ref="C65:D65"/>
    <mergeCell ref="C66:D66"/>
    <mergeCell ref="M8:O8"/>
    <mergeCell ref="M2:S2"/>
    <mergeCell ref="C13:F13"/>
    <mergeCell ref="C26:F26"/>
    <mergeCell ref="M5:O5"/>
    <mergeCell ref="M6:O6"/>
    <mergeCell ref="M7:O7"/>
    <mergeCell ref="C72:D72"/>
    <mergeCell ref="C73:D73"/>
    <mergeCell ref="D78:N78"/>
    <mergeCell ref="C21:F21"/>
    <mergeCell ref="K21:L23"/>
    <mergeCell ref="C67:D67"/>
    <mergeCell ref="C68:D68"/>
    <mergeCell ref="C69:D69"/>
    <mergeCell ref="C70:D70"/>
    <mergeCell ref="C71:D71"/>
    <mergeCell ref="C25:F25"/>
    <mergeCell ref="C33:F33"/>
    <mergeCell ref="B31:F31"/>
    <mergeCell ref="C28:F28"/>
    <mergeCell ref="C29:F29"/>
  </mergeCells>
  <conditionalFormatting sqref="J12:J14">
    <cfRule type="expression" dxfId="11" priority="29">
      <formula>I12&gt;H12</formula>
    </cfRule>
    <cfRule type="expression" dxfId="10" priority="30">
      <formula>I12&lt;H12</formula>
    </cfRule>
  </conditionalFormatting>
  <conditionalFormatting sqref="J18:J21">
    <cfRule type="expression" dxfId="9" priority="23">
      <formula>I18&lt;H18</formula>
    </cfRule>
    <cfRule type="expression" dxfId="8" priority="24">
      <formula>I18&gt;H18</formula>
    </cfRule>
  </conditionalFormatting>
  <conditionalFormatting sqref="J25:J26">
    <cfRule type="expression" dxfId="7" priority="7">
      <formula>I25&lt;H25</formula>
    </cfRule>
    <cfRule type="expression" dxfId="6" priority="8">
      <formula>I25&gt;H25</formula>
    </cfRule>
  </conditionalFormatting>
  <conditionalFormatting sqref="J28:J29">
    <cfRule type="expression" dxfId="5" priority="3">
      <formula>I28&lt;H28</formula>
    </cfRule>
    <cfRule type="expression" dxfId="4" priority="4">
      <formula>I28&gt;H28</formula>
    </cfRule>
  </conditionalFormatting>
  <conditionalFormatting sqref="J33:J34">
    <cfRule type="expression" dxfId="3" priority="1">
      <formula>I33&lt;H33</formula>
    </cfRule>
    <cfRule type="expression" dxfId="2" priority="2">
      <formula>I33&gt;H33</formula>
    </cfRule>
  </conditionalFormatting>
  <conditionalFormatting sqref="S5:T9">
    <cfRule type="expression" dxfId="1" priority="31">
      <formula>R5&gt;Q5</formula>
    </cfRule>
    <cfRule type="expression" dxfId="0" priority="32">
      <formula>R5&lt;Q5</formula>
    </cfRule>
  </conditionalFormatting>
  <dataValidations count="1">
    <dataValidation type="list" allowBlank="1" showInputMessage="1" showErrorMessage="1" sqref="D5:F5" xr:uid="{00000000-0002-0000-0600-000000000000}">
      <formula1>$C$45:$C$50</formula1>
    </dataValidation>
  </dataValidations>
  <hyperlinks>
    <hyperlink ref="K2" r:id="rId1" xr:uid="{00000000-0004-0000-0600-000001000000}"/>
  </hyperlinks>
  <pageMargins left="0.7" right="0.7" top="0.75" bottom="0.75" header="0.3" footer="0.3"/>
  <pageSetup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Govt.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Mroz-Risse, Kristin (She/Her/Hers) (MPCA)</cp:lastModifiedBy>
  <dcterms:created xsi:type="dcterms:W3CDTF">2018-02-12T19:58:48Z</dcterms:created>
  <dcterms:modified xsi:type="dcterms:W3CDTF">2026-02-24T15:13:51Z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